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ABRA 2020\Virginia\"/>
    </mc:Choice>
  </mc:AlternateContent>
  <xr:revisionPtr revIDLastSave="0" documentId="13_ncr:1_{BF88EF9F-3B44-484B-A23B-40EFB650AD94}" xr6:coauthVersionLast="45" xr6:coauthVersionMax="45" xr10:uidLastSave="{00000000-0000-0000-0000-000000000000}"/>
  <bookViews>
    <workbookView xWindow="-120" yWindow="-120" windowWidth="29040" windowHeight="15840" xr2:uid="{A35FAFAA-3A44-445C-BAAA-3002DD1ECE94}"/>
  </bookViews>
  <sheets>
    <sheet name="Bristol VA Rankings" sheetId="1" r:id="rId1"/>
    <sheet name="Allen Stigall" sheetId="17" r:id="rId2"/>
    <sheet name="Benji Matoy" sheetId="24" r:id="rId3"/>
    <sheet name="Bob Laauser" sheetId="35" r:id="rId4"/>
    <sheet name="Brad Patton" sheetId="42" r:id="rId5"/>
    <sheet name="Brian Edmonds" sheetId="27" r:id="rId6"/>
    <sheet name="Cecil Combs" sheetId="36" r:id="rId7"/>
    <sheet name="Chase Robinson" sheetId="30" r:id="rId8"/>
    <sheet name="Chuck Morrell" sheetId="21" r:id="rId9"/>
    <sheet name="Claude Pennington" sheetId="29" r:id="rId10"/>
    <sheet name="Cody McBroon" sheetId="33" r:id="rId11"/>
    <sheet name="Daniel Smith" sheetId="41" r:id="rId12"/>
    <sheet name="Danny Sissom" sheetId="22" r:id="rId13"/>
    <sheet name="Dave Jennings" sheetId="18" r:id="rId14"/>
    <sheet name="David Huff" sheetId="2" r:id="rId15"/>
    <sheet name="Doc Gilliam" sheetId="19" r:id="rId16"/>
    <sheet name="Hal Tate" sheetId="39" r:id="rId17"/>
    <sheet name="Jay Boyd" sheetId="5" r:id="rId18"/>
    <sheet name="Jimmy Tate" sheetId="46" r:id="rId19"/>
    <sheet name="Jud Denniston" sheetId="45" r:id="rId20"/>
    <sheet name="Kandace Matoy" sheetId="34" r:id="rId21"/>
    <sheet name="Lloyd Breedlove" sheetId="44" r:id="rId22"/>
    <sheet name="Lucas Brooks" sheetId="25" r:id="rId23"/>
    <sheet name="Matt Strong" sheetId="40" r:id="rId24"/>
    <sheet name="Matthew Tignor" sheetId="6" r:id="rId25"/>
    <sheet name="Mike Gross" sheetId="43" r:id="rId26"/>
    <sheet name="Mike Rorer" sheetId="26" r:id="rId27"/>
    <sheet name="Randy Herrmann" sheetId="23" r:id="rId28"/>
    <sheet name="Randy Robinson" sheetId="31" r:id="rId29"/>
    <sheet name="Russ Peters" sheetId="38" r:id="rId30"/>
    <sheet name="Stanley Canter" sheetId="28" r:id="rId31"/>
    <sheet name="Steve Fletcher" sheetId="37" r:id="rId32"/>
    <sheet name="Steve Pennington" sheetId="11" r:id="rId33"/>
    <sheet name="Tom Tignor" sheetId="10" r:id="rId34"/>
    <sheet name="Travis Davis" sheetId="32" r:id="rId35"/>
    <sheet name="Wayne Wills" sheetId="20" r:id="rId36"/>
  </sheets>
  <externalReferences>
    <externalReference r:id="rId37"/>
    <externalReference r:id="rId3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7" l="1"/>
  <c r="L4" i="27"/>
  <c r="O3" i="35"/>
  <c r="L3" i="35"/>
  <c r="O8" i="10"/>
  <c r="L8" i="10"/>
  <c r="O7" i="18"/>
  <c r="L7" i="18"/>
  <c r="O9" i="11"/>
  <c r="L9" i="11"/>
  <c r="O24" i="2"/>
  <c r="L24" i="2"/>
  <c r="M5" i="17"/>
  <c r="O5" i="17" s="1"/>
  <c r="L5" i="17"/>
  <c r="O10" i="5"/>
  <c r="L10" i="5"/>
  <c r="O4" i="28"/>
  <c r="L4" i="28"/>
  <c r="O7" i="21"/>
  <c r="L7" i="21"/>
  <c r="L8" i="11" l="1"/>
  <c r="K8" i="11"/>
  <c r="L6" i="29"/>
  <c r="K6" i="29"/>
  <c r="L2" i="46"/>
  <c r="K2" i="46"/>
  <c r="K5" i="46" s="1"/>
  <c r="D30" i="1" s="1"/>
  <c r="N5" i="46"/>
  <c r="G30" i="1" s="1"/>
  <c r="L2" i="45"/>
  <c r="K2" i="45"/>
  <c r="K5" i="45" s="1"/>
  <c r="D27" i="1" s="1"/>
  <c r="N5" i="45"/>
  <c r="G27" i="1" s="1"/>
  <c r="L23" i="2"/>
  <c r="K23" i="2"/>
  <c r="L2" i="44"/>
  <c r="K2" i="44"/>
  <c r="K5" i="44" s="1"/>
  <c r="D26" i="1" s="1"/>
  <c r="N5" i="44"/>
  <c r="G26" i="1" s="1"/>
  <c r="L2" i="43"/>
  <c r="K2" i="43"/>
  <c r="K5" i="43" s="1"/>
  <c r="D24" i="1" s="1"/>
  <c r="N5" i="43"/>
  <c r="G24" i="1" s="1"/>
  <c r="L2" i="42"/>
  <c r="K2" i="42"/>
  <c r="N5" i="42"/>
  <c r="G22" i="1" s="1"/>
  <c r="L3" i="36"/>
  <c r="K3" i="36"/>
  <c r="L4" i="17"/>
  <c r="K4" i="17"/>
  <c r="L2" i="41"/>
  <c r="K2" i="41"/>
  <c r="K5" i="41" s="1"/>
  <c r="D21" i="1" s="1"/>
  <c r="N5" i="41"/>
  <c r="G21" i="1" s="1"/>
  <c r="L2" i="40"/>
  <c r="K2" i="40"/>
  <c r="K5" i="40" s="1"/>
  <c r="D19" i="1" s="1"/>
  <c r="N5" i="40"/>
  <c r="G19" i="1" s="1"/>
  <c r="L9" i="5"/>
  <c r="K9" i="5"/>
  <c r="L2" i="39"/>
  <c r="K2" i="39"/>
  <c r="N5" i="39"/>
  <c r="G17" i="1" s="1"/>
  <c r="M2" i="44" l="1"/>
  <c r="O2" i="44" s="1"/>
  <c r="M4" i="17"/>
  <c r="O4" i="17" s="1"/>
  <c r="M2" i="43"/>
  <c r="O2" i="43" s="1"/>
  <c r="M2" i="40"/>
  <c r="O2" i="40" s="1"/>
  <c r="M2" i="41"/>
  <c r="O2" i="41" s="1"/>
  <c r="M2" i="46"/>
  <c r="O2" i="46" s="1"/>
  <c r="M2" i="39"/>
  <c r="O2" i="39" s="1"/>
  <c r="M23" i="2"/>
  <c r="O23" i="2" s="1"/>
  <c r="M9" i="5"/>
  <c r="O9" i="5" s="1"/>
  <c r="M2" i="42"/>
  <c r="O2" i="42" s="1"/>
  <c r="M3" i="36"/>
  <c r="O3" i="36" s="1"/>
  <c r="L5" i="46"/>
  <c r="E30" i="1" s="1"/>
  <c r="M6" i="29"/>
  <c r="O6" i="29" s="1"/>
  <c r="M2" i="45"/>
  <c r="O2" i="45" s="1"/>
  <c r="M8" i="11"/>
  <c r="O8" i="11" s="1"/>
  <c r="K5" i="39"/>
  <c r="D17" i="1" s="1"/>
  <c r="K5" i="42"/>
  <c r="D22" i="1" s="1"/>
  <c r="L5" i="45"/>
  <c r="L5" i="44"/>
  <c r="L5" i="43"/>
  <c r="L5" i="42"/>
  <c r="L5" i="41"/>
  <c r="E21" i="1" s="1"/>
  <c r="L5" i="40"/>
  <c r="L5" i="39"/>
  <c r="L5" i="29"/>
  <c r="K5" i="29"/>
  <c r="L2" i="38"/>
  <c r="K2" i="38"/>
  <c r="K5" i="38" s="1"/>
  <c r="D29" i="1" s="1"/>
  <c r="N5" i="38"/>
  <c r="G29" i="1" s="1"/>
  <c r="L17" i="10"/>
  <c r="K17" i="10"/>
  <c r="K20" i="10" s="1"/>
  <c r="D25" i="1" s="1"/>
  <c r="N20" i="10"/>
  <c r="G25" i="1" s="1"/>
  <c r="L2" i="37"/>
  <c r="K2" i="37"/>
  <c r="K5" i="37" s="1"/>
  <c r="D23" i="1" s="1"/>
  <c r="N5" i="37"/>
  <c r="L22" i="2"/>
  <c r="K22" i="2"/>
  <c r="L16" i="18"/>
  <c r="K16" i="18"/>
  <c r="K19" i="18" s="1"/>
  <c r="D20" i="1" s="1"/>
  <c r="N19" i="18"/>
  <c r="G20" i="1" s="1"/>
  <c r="L8" i="5"/>
  <c r="K8" i="5"/>
  <c r="L2" i="36"/>
  <c r="K2" i="36"/>
  <c r="K6" i="36" s="1"/>
  <c r="D18" i="1" s="1"/>
  <c r="N6" i="36"/>
  <c r="G18" i="1" s="1"/>
  <c r="L18" i="11"/>
  <c r="K18" i="11"/>
  <c r="K21" i="11" s="1"/>
  <c r="D16" i="1" s="1"/>
  <c r="N21" i="11"/>
  <c r="G16" i="1" s="1"/>
  <c r="L6" i="21"/>
  <c r="K6" i="21"/>
  <c r="L7" i="20"/>
  <c r="K7" i="20"/>
  <c r="M5" i="46" l="1"/>
  <c r="F30" i="1" s="1"/>
  <c r="M16" i="18"/>
  <c r="O16" i="18" s="1"/>
  <c r="M5" i="41"/>
  <c r="F21" i="1" s="1"/>
  <c r="M6" i="21"/>
  <c r="O6" i="21" s="1"/>
  <c r="M7" i="20"/>
  <c r="O7" i="20" s="1"/>
  <c r="M17" i="10"/>
  <c r="O17" i="10" s="1"/>
  <c r="M5" i="43"/>
  <c r="E24" i="1"/>
  <c r="M2" i="37"/>
  <c r="O2" i="37" s="1"/>
  <c r="M5" i="45"/>
  <c r="E27" i="1"/>
  <c r="M5" i="40"/>
  <c r="E19" i="1"/>
  <c r="M5" i="44"/>
  <c r="E26" i="1"/>
  <c r="L20" i="10"/>
  <c r="E25" i="1" s="1"/>
  <c r="M2" i="38"/>
  <c r="O2" i="38" s="1"/>
  <c r="M5" i="39"/>
  <c r="E17" i="1"/>
  <c r="M5" i="42"/>
  <c r="E22" i="1"/>
  <c r="M18" i="11"/>
  <c r="O18" i="11" s="1"/>
  <c r="M5" i="29"/>
  <c r="O5" i="29" s="1"/>
  <c r="M22" i="2"/>
  <c r="O22" i="2" s="1"/>
  <c r="M2" i="36"/>
  <c r="O2" i="36" s="1"/>
  <c r="M8" i="5"/>
  <c r="O8" i="5" s="1"/>
  <c r="L5" i="38"/>
  <c r="L5" i="37"/>
  <c r="L19" i="18"/>
  <c r="L6" i="36"/>
  <c r="L21" i="11"/>
  <c r="N6" i="35"/>
  <c r="G55" i="1" s="1"/>
  <c r="L6" i="35"/>
  <c r="E55" i="1" s="1"/>
  <c r="K6" i="35"/>
  <c r="D55" i="1" s="1"/>
  <c r="O5" i="41" l="1"/>
  <c r="H21" i="1" s="1"/>
  <c r="O5" i="46"/>
  <c r="H30" i="1" s="1"/>
  <c r="M20" i="10"/>
  <c r="O20" i="10" s="1"/>
  <c r="H25" i="1" s="1"/>
  <c r="M19" i="18"/>
  <c r="E20" i="1"/>
  <c r="O5" i="39"/>
  <c r="H17" i="1" s="1"/>
  <c r="F17" i="1"/>
  <c r="O5" i="44"/>
  <c r="H26" i="1" s="1"/>
  <c r="F26" i="1"/>
  <c r="O5" i="45"/>
  <c r="H27" i="1" s="1"/>
  <c r="F27" i="1"/>
  <c r="O5" i="42"/>
  <c r="H22" i="1" s="1"/>
  <c r="F22" i="1"/>
  <c r="O5" i="40"/>
  <c r="H19" i="1" s="1"/>
  <c r="F19" i="1"/>
  <c r="M5" i="38"/>
  <c r="E29" i="1"/>
  <c r="M5" i="37"/>
  <c r="E23" i="1"/>
  <c r="O5" i="43"/>
  <c r="H24" i="1" s="1"/>
  <c r="F24" i="1"/>
  <c r="M21" i="11"/>
  <c r="E16" i="1"/>
  <c r="M6" i="36"/>
  <c r="E18" i="1"/>
  <c r="M6" i="35"/>
  <c r="N5" i="34"/>
  <c r="G66" i="1" s="1"/>
  <c r="L5" i="34"/>
  <c r="E66" i="1" s="1"/>
  <c r="K5" i="34"/>
  <c r="D66" i="1" s="1"/>
  <c r="N5" i="33"/>
  <c r="G65" i="1" s="1"/>
  <c r="L5" i="33"/>
  <c r="K5" i="33"/>
  <c r="D65" i="1" s="1"/>
  <c r="N5" i="32"/>
  <c r="G52" i="1" s="1"/>
  <c r="L5" i="32"/>
  <c r="E52" i="1" s="1"/>
  <c r="K5" i="32"/>
  <c r="D52" i="1" s="1"/>
  <c r="F25" i="1" l="1"/>
  <c r="O6" i="35"/>
  <c r="H55" i="1" s="1"/>
  <c r="F55" i="1"/>
  <c r="O5" i="38"/>
  <c r="H29" i="1" s="1"/>
  <c r="F29" i="1"/>
  <c r="O5" i="37"/>
  <c r="H23" i="1" s="1"/>
  <c r="F23" i="1"/>
  <c r="O19" i="18"/>
  <c r="H20" i="1" s="1"/>
  <c r="F20" i="1"/>
  <c r="O21" i="11"/>
  <c r="H16" i="1" s="1"/>
  <c r="F16" i="1"/>
  <c r="O6" i="36"/>
  <c r="H18" i="1" s="1"/>
  <c r="F18" i="1"/>
  <c r="M5" i="33"/>
  <c r="E65" i="1"/>
  <c r="M5" i="34"/>
  <c r="M5" i="32"/>
  <c r="L5" i="31"/>
  <c r="K5" i="31"/>
  <c r="D54" i="1" s="1"/>
  <c r="N5" i="31"/>
  <c r="G54" i="1" s="1"/>
  <c r="L5" i="30"/>
  <c r="E31" i="1" s="1"/>
  <c r="K5" i="30"/>
  <c r="D31" i="1" s="1"/>
  <c r="N5" i="30"/>
  <c r="G31" i="1" s="1"/>
  <c r="L9" i="29"/>
  <c r="K9" i="29"/>
  <c r="D13" i="1" s="1"/>
  <c r="N9" i="29"/>
  <c r="G13" i="1" s="1"/>
  <c r="L7" i="28"/>
  <c r="E14" i="1" s="1"/>
  <c r="K7" i="28"/>
  <c r="D14" i="1" s="1"/>
  <c r="N7" i="28"/>
  <c r="G14" i="1" s="1"/>
  <c r="N7" i="27"/>
  <c r="G64" i="1" s="1"/>
  <c r="K7" i="27"/>
  <c r="D64" i="1" s="1"/>
  <c r="N5" i="26"/>
  <c r="G56" i="1" s="1"/>
  <c r="K5" i="26"/>
  <c r="D56" i="1" s="1"/>
  <c r="N5" i="25"/>
  <c r="G53" i="1" s="1"/>
  <c r="K5" i="25"/>
  <c r="D53" i="1" s="1"/>
  <c r="N6" i="24"/>
  <c r="G51" i="1" s="1"/>
  <c r="K6" i="24"/>
  <c r="D51" i="1" s="1"/>
  <c r="N5" i="23"/>
  <c r="G28" i="1" s="1"/>
  <c r="K5" i="23"/>
  <c r="D28" i="1" s="1"/>
  <c r="L8" i="22"/>
  <c r="E15" i="1" s="1"/>
  <c r="K8" i="22"/>
  <c r="D15" i="1" s="1"/>
  <c r="N8" i="22"/>
  <c r="G15" i="1" s="1"/>
  <c r="N27" i="2"/>
  <c r="G12" i="1" s="1"/>
  <c r="K27" i="2"/>
  <c r="D12" i="1" s="1"/>
  <c r="L10" i="21"/>
  <c r="E6" i="1" s="1"/>
  <c r="K10" i="21"/>
  <c r="D6" i="1" s="1"/>
  <c r="N10" i="21"/>
  <c r="G6" i="1" s="1"/>
  <c r="L10" i="20"/>
  <c r="E7" i="1" s="1"/>
  <c r="K10" i="20"/>
  <c r="D7" i="1" s="1"/>
  <c r="N10" i="20"/>
  <c r="G7" i="1" s="1"/>
  <c r="L7" i="27"/>
  <c r="E64" i="1" s="1"/>
  <c r="L5" i="26"/>
  <c r="E56" i="1" s="1"/>
  <c r="L5" i="25"/>
  <c r="L6" i="24"/>
  <c r="E51" i="1" s="1"/>
  <c r="L5" i="23"/>
  <c r="L27" i="2"/>
  <c r="L2" i="2"/>
  <c r="L10" i="2" s="1"/>
  <c r="K2" i="2"/>
  <c r="K10" i="2" s="1"/>
  <c r="D49" i="1" s="1"/>
  <c r="L2" i="19"/>
  <c r="L8" i="19" s="1"/>
  <c r="K2" i="19"/>
  <c r="K8" i="19" s="1"/>
  <c r="D40" i="1" s="1"/>
  <c r="N8" i="19"/>
  <c r="G40" i="1" s="1"/>
  <c r="L2" i="18"/>
  <c r="L10" i="18" s="1"/>
  <c r="E39" i="1" s="1"/>
  <c r="K2" i="18"/>
  <c r="L2" i="11"/>
  <c r="L12" i="11" s="1"/>
  <c r="E38" i="1" s="1"/>
  <c r="K2" i="11"/>
  <c r="K12" i="11" s="1"/>
  <c r="L2" i="6"/>
  <c r="L9" i="6" s="1"/>
  <c r="E9" i="1" s="1"/>
  <c r="K2" i="6"/>
  <c r="K9" i="6" s="1"/>
  <c r="D9" i="1" s="1"/>
  <c r="L2" i="5"/>
  <c r="L13" i="5" s="1"/>
  <c r="E8" i="1" s="1"/>
  <c r="K2" i="5"/>
  <c r="K13" i="5" s="1"/>
  <c r="D8" i="1" s="1"/>
  <c r="L2" i="17"/>
  <c r="K2" i="17"/>
  <c r="K8" i="17" s="1"/>
  <c r="D11" i="1" s="1"/>
  <c r="N10" i="18"/>
  <c r="G39" i="1" s="1"/>
  <c r="N8" i="17"/>
  <c r="G11" i="1" s="1"/>
  <c r="N11" i="10"/>
  <c r="G48" i="1" s="1"/>
  <c r="L11" i="10"/>
  <c r="E48" i="1" s="1"/>
  <c r="K11" i="10"/>
  <c r="D48" i="1" s="1"/>
  <c r="N9" i="6"/>
  <c r="G9" i="1" s="1"/>
  <c r="N13" i="5"/>
  <c r="G8" i="1" s="1"/>
  <c r="N10" i="2"/>
  <c r="G49" i="1" s="1"/>
  <c r="N12" i="11"/>
  <c r="G38" i="1" s="1"/>
  <c r="M9" i="29" l="1"/>
  <c r="F13" i="1" s="1"/>
  <c r="M5" i="25"/>
  <c r="O5" i="25" s="1"/>
  <c r="H53" i="1" s="1"/>
  <c r="M5" i="31"/>
  <c r="O5" i="31" s="1"/>
  <c r="H54" i="1" s="1"/>
  <c r="M5" i="23"/>
  <c r="F28" i="1" s="1"/>
  <c r="O9" i="29"/>
  <c r="H13" i="1" s="1"/>
  <c r="E54" i="1"/>
  <c r="M2" i="6"/>
  <c r="O2" i="6" s="1"/>
  <c r="M2" i="18"/>
  <c r="O2" i="18" s="1"/>
  <c r="M7" i="27"/>
  <c r="O7" i="27" s="1"/>
  <c r="H64" i="1" s="1"/>
  <c r="E53" i="1"/>
  <c r="M2" i="17"/>
  <c r="O2" i="17" s="1"/>
  <c r="L8" i="17"/>
  <c r="M8" i="17" s="1"/>
  <c r="F11" i="1" s="1"/>
  <c r="M2" i="2"/>
  <c r="O2" i="2" s="1"/>
  <c r="M27" i="2"/>
  <c r="F12" i="1" s="1"/>
  <c r="M2" i="11"/>
  <c r="O2" i="11" s="1"/>
  <c r="M8" i="19"/>
  <c r="O8" i="19" s="1"/>
  <c r="H40" i="1" s="1"/>
  <c r="E13" i="1"/>
  <c r="M12" i="11"/>
  <c r="F38" i="1" s="1"/>
  <c r="D38" i="1"/>
  <c r="O5" i="32"/>
  <c r="H52" i="1" s="1"/>
  <c r="F52" i="1"/>
  <c r="M5" i="26"/>
  <c r="M10" i="21"/>
  <c r="F6" i="1" s="1"/>
  <c r="M8" i="22"/>
  <c r="F15" i="1" s="1"/>
  <c r="E28" i="1"/>
  <c r="O5" i="34"/>
  <c r="H66" i="1" s="1"/>
  <c r="F66" i="1"/>
  <c r="E40" i="1"/>
  <c r="M2" i="19"/>
  <c r="O2" i="19" s="1"/>
  <c r="M10" i="20"/>
  <c r="F7" i="1" s="1"/>
  <c r="M7" i="28"/>
  <c r="M5" i="30"/>
  <c r="M9" i="6"/>
  <c r="O9" i="6" s="1"/>
  <c r="H9" i="1" s="1"/>
  <c r="O5" i="33"/>
  <c r="H65" i="1" s="1"/>
  <c r="F65" i="1"/>
  <c r="M6" i="24"/>
  <c r="E49" i="1"/>
  <c r="M10" i="2"/>
  <c r="E12" i="1"/>
  <c r="M11" i="10"/>
  <c r="K10" i="18"/>
  <c r="M13" i="5"/>
  <c r="M2" i="5"/>
  <c r="O2" i="5" s="1"/>
  <c r="F54" i="1" l="1"/>
  <c r="F53" i="1"/>
  <c r="F40" i="1"/>
  <c r="O10" i="21"/>
  <c r="H6" i="1" s="1"/>
  <c r="E11" i="1"/>
  <c r="O8" i="17"/>
  <c r="H11" i="1" s="1"/>
  <c r="O5" i="23"/>
  <c r="H28" i="1" s="1"/>
  <c r="F64" i="1"/>
  <c r="O27" i="2"/>
  <c r="H12" i="1" s="1"/>
  <c r="O12" i="11"/>
  <c r="H38" i="1" s="1"/>
  <c r="O8" i="22"/>
  <c r="H15" i="1" s="1"/>
  <c r="O10" i="20"/>
  <c r="H7" i="1" s="1"/>
  <c r="F31" i="1"/>
  <c r="O5" i="30"/>
  <c r="H31" i="1" s="1"/>
  <c r="F9" i="1"/>
  <c r="F14" i="1"/>
  <c r="O7" i="28"/>
  <c r="H14" i="1" s="1"/>
  <c r="F56" i="1"/>
  <c r="O5" i="26"/>
  <c r="H56" i="1" s="1"/>
  <c r="O6" i="24"/>
  <c r="H51" i="1" s="1"/>
  <c r="F51" i="1"/>
  <c r="F49" i="1"/>
  <c r="O10" i="2"/>
  <c r="H49" i="1" s="1"/>
  <c r="O11" i="10"/>
  <c r="H48" i="1" s="1"/>
  <c r="F48" i="1"/>
  <c r="M10" i="18"/>
  <c r="D39" i="1"/>
  <c r="F8" i="1"/>
  <c r="O13" i="5"/>
  <c r="H8" i="1" s="1"/>
  <c r="O10" i="18" l="1"/>
  <c r="H39" i="1" s="1"/>
  <c r="F39" i="1"/>
</calcChain>
</file>

<file path=xl/sharedStrings.xml><?xml version="1.0" encoding="utf-8"?>
<sst xmlns="http://schemas.openxmlformats.org/spreadsheetml/2006/main" count="1059" uniqueCount="75">
  <si>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</si>
  <si>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</si>
  <si>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</si>
  <si>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</si>
  <si>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</si>
  <si>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</si>
  <si>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</si>
  <si>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</si>
  <si>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</si>
  <si>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</si>
  <si>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</si>
  <si>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</si>
  <si>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</si>
  <si>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</si>
  <si>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</si>
  <si>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</si>
  <si>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</si>
  <si>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</si>
  <si>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</si>
  <si>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</si>
  <si>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Outtlaw Lite</t>
  </si>
  <si>
    <t>Unlimited</t>
  </si>
  <si>
    <t># 0f Targets</t>
  </si>
  <si>
    <t>ABRA OUTLAW HEAVY RANKING 2020</t>
  </si>
  <si>
    <t>ABRA OUTLAW LITE RANKING 2020</t>
  </si>
  <si>
    <t>ABRA UNLIMITED RANKING 2020</t>
  </si>
  <si>
    <t>Back to Ranking</t>
  </si>
  <si>
    <t>Bristol Virginia</t>
  </si>
  <si>
    <t>Outlaw Hvy</t>
  </si>
  <si>
    <t>Allen Stigall</t>
  </si>
  <si>
    <t>Bristol VA</t>
  </si>
  <si>
    <t>Jay Boyd</t>
  </si>
  <si>
    <t>Matthew Tignor</t>
  </si>
  <si>
    <t>Mathhew Tignor</t>
  </si>
  <si>
    <t>Outlaw Lt</t>
  </si>
  <si>
    <t>Steve Pennington</t>
  </si>
  <si>
    <t>Dave Jennings</t>
  </si>
  <si>
    <t>Brisol VA</t>
  </si>
  <si>
    <t>Doc Gilliam</t>
  </si>
  <si>
    <t>Tom Tignor</t>
  </si>
  <si>
    <t>Bristol, VA</t>
  </si>
  <si>
    <t>David Huff</t>
  </si>
  <si>
    <t>Wayne Wills</t>
  </si>
  <si>
    <t>Bristol,VA</t>
  </si>
  <si>
    <t>Chuck Morrell</t>
  </si>
  <si>
    <t>Danny Sissom</t>
  </si>
  <si>
    <t>Randy Herrmann</t>
  </si>
  <si>
    <t>David Gilliam</t>
  </si>
  <si>
    <t>Benji Matoy</t>
  </si>
  <si>
    <t>Lucas Brooks</t>
  </si>
  <si>
    <t>Mike Rorer</t>
  </si>
  <si>
    <t>ABRA FACTORY RANKING 2020</t>
  </si>
  <si>
    <t>Factory</t>
  </si>
  <si>
    <t>Brian Edmonds</t>
  </si>
  <si>
    <t>Stanley Canter</t>
  </si>
  <si>
    <t>Claude Pennington</t>
  </si>
  <si>
    <t>Chase Robinson</t>
  </si>
  <si>
    <t>David Jennings</t>
  </si>
  <si>
    <t>Randy Robinson</t>
  </si>
  <si>
    <t>Travis Davis</t>
  </si>
  <si>
    <t>Cody McBroon</t>
  </si>
  <si>
    <t>Kandace Matoy</t>
  </si>
  <si>
    <t>Bob Laauser</t>
  </si>
  <si>
    <t>Cecil Combs</t>
  </si>
  <si>
    <t>Steve Fletcher</t>
  </si>
  <si>
    <t>Russ Peters</t>
  </si>
  <si>
    <t>Hal Tate</t>
  </si>
  <si>
    <t>Matt Strong</t>
  </si>
  <si>
    <t>Daniel Smith</t>
  </si>
  <si>
    <t>Brad Patton</t>
  </si>
  <si>
    <t>Mike Gross</t>
  </si>
  <si>
    <t>Lloyd Breedlove</t>
  </si>
  <si>
    <t>Jud Denniston</t>
  </si>
  <si>
    <t>Judd Denniston</t>
  </si>
  <si>
    <t>Jimmy 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</si>
</sst>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Arial Black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1" applyFill="1"/>
    <xf numFmtId="0" fontId="8" fillId="0" borderId="0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 wrapText="1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 wrapText="1"/>
      <protection hidden="1"/>
    </xf>
    <xf numFmtId="0" fontId="9" fillId="0" borderId="0" xfId="1" applyFont="1" applyFill="1" applyAlignment="1">
      <alignment horizontal="center"/>
    </xf>
    <xf numFmtId="0" fontId="9" fillId="0" borderId="0" xfId="1" applyFont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0" xfId="1" applyFont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1" fontId="0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9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3" borderId="0" xfId="0" applyNumberFormat="1" applyFont="1" applyFill="1" applyAlignment="1">
      <alignment horizontal="center"/>
    </xf>
    <xf numFmtId="2" fontId="11" fillId="3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64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66"/>
  <sheetViews>
    <sheetView tabSelected="1" topLeftCell="A34" workbookViewId="0">
      <selection activeCell="K56" sqref="K56"/>
    </sheetView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8" bestFit="1" customWidth="1"/>
    <col min="4" max="4" width="15.7109375" style="8" bestFit="1" customWidth="1"/>
    <col min="5" max="5" width="16.140625" style="8" bestFit="1" customWidth="1"/>
    <col min="6" max="6" width="9.140625" style="19"/>
    <col min="7" max="7" width="9.140625" style="8"/>
    <col min="8" max="8" width="16.28515625" style="19" bestFit="1" customWidth="1"/>
  </cols>
  <sheetData>
    <row r="1" spans="1:8" x14ac:dyDescent="0.25">
      <c r="A1" s="10"/>
      <c r="B1" s="10"/>
      <c r="C1" s="10"/>
      <c r="D1" s="10"/>
      <c r="E1" s="10"/>
      <c r="F1" s="17"/>
      <c r="G1" s="10"/>
      <c r="H1" s="17"/>
    </row>
    <row r="2" spans="1:8" ht="28.5" x14ac:dyDescent="0.45">
      <c r="A2" s="10"/>
      <c r="B2" s="10"/>
      <c r="C2" s="14" t="s">
        <v>23</v>
      </c>
      <c r="D2" s="10"/>
      <c r="E2" s="10"/>
      <c r="F2" s="17"/>
      <c r="G2" s="10"/>
      <c r="H2" s="17"/>
    </row>
    <row r="3" spans="1:8" ht="18.75" x14ac:dyDescent="0.3">
      <c r="A3" s="10"/>
      <c r="B3" s="10"/>
      <c r="C3" s="10"/>
      <c r="D3" s="16" t="s">
        <v>27</v>
      </c>
      <c r="E3" s="10"/>
      <c r="F3" s="17"/>
      <c r="G3" s="10"/>
      <c r="H3" s="17"/>
    </row>
    <row r="4" spans="1:8" x14ac:dyDescent="0.25">
      <c r="A4" s="10"/>
      <c r="B4" s="10"/>
      <c r="C4" s="10"/>
      <c r="D4" s="10"/>
      <c r="E4" s="10"/>
      <c r="F4" s="17"/>
      <c r="G4" s="10"/>
      <c r="H4" s="17"/>
    </row>
    <row r="5" spans="1:8" ht="18.75" x14ac:dyDescent="0.4">
      <c r="A5" s="11" t="s">
        <v>0</v>
      </c>
      <c r="B5" s="11" t="s">
        <v>1</v>
      </c>
      <c r="C5" s="53" t="s">
        <v>2</v>
      </c>
      <c r="D5" s="53" t="s">
        <v>22</v>
      </c>
      <c r="E5" s="53" t="s">
        <v>16</v>
      </c>
      <c r="F5" s="54" t="s">
        <v>17</v>
      </c>
      <c r="G5" s="53" t="s">
        <v>14</v>
      </c>
      <c r="H5" s="54" t="s">
        <v>18</v>
      </c>
    </row>
    <row r="6" spans="1:8" x14ac:dyDescent="0.25">
      <c r="A6" s="8">
        <v>1</v>
      </c>
      <c r="B6" s="8" t="s">
        <v>19</v>
      </c>
      <c r="C6" s="35" t="s">
        <v>44</v>
      </c>
      <c r="D6" s="55">
        <f>SUM('Chuck Morrell'!K10)</f>
        <v>25</v>
      </c>
      <c r="E6" s="55">
        <f>SUM('Chuck Morrell'!L10)</f>
        <v>4958.0050000000001</v>
      </c>
      <c r="F6" s="56">
        <f>SUM('Chuck Morrell'!M10)</f>
        <v>198.3202</v>
      </c>
      <c r="G6" s="55">
        <f>SUM('Chuck Morrell'!N10)</f>
        <v>60</v>
      </c>
      <c r="H6" s="56">
        <f>SUM('Chuck Morrell'!O10)</f>
        <v>258.3202</v>
      </c>
    </row>
    <row r="7" spans="1:8" x14ac:dyDescent="0.25">
      <c r="A7" s="8">
        <v>2</v>
      </c>
      <c r="B7" s="8" t="s">
        <v>19</v>
      </c>
      <c r="C7" s="35" t="s">
        <v>42</v>
      </c>
      <c r="D7" s="55">
        <f>SUM('Wayne Wills'!K10)</f>
        <v>25</v>
      </c>
      <c r="E7" s="55">
        <f>SUM('Wayne Wills'!L10)</f>
        <v>4931.0060000000003</v>
      </c>
      <c r="F7" s="56">
        <f>SUM('Wayne Wills'!M10)</f>
        <v>197.24024</v>
      </c>
      <c r="G7" s="55">
        <f>SUM('Wayne Wills'!N10)</f>
        <v>59</v>
      </c>
      <c r="H7" s="56">
        <f>SUM('Wayne Wills'!O10)</f>
        <v>256.24023999999997</v>
      </c>
    </row>
    <row r="8" spans="1:8" x14ac:dyDescent="0.25">
      <c r="A8" s="8">
        <v>3</v>
      </c>
      <c r="B8" s="8" t="s">
        <v>19</v>
      </c>
      <c r="C8" s="35" t="s">
        <v>31</v>
      </c>
      <c r="D8" s="55">
        <f>SUM('Jay Boyd'!K13)</f>
        <v>38</v>
      </c>
      <c r="E8" s="55">
        <f>SUM('Jay Boyd'!L13)</f>
        <v>7438.0020000000004</v>
      </c>
      <c r="F8" s="56">
        <f>SUM('Jay Boyd'!M13)</f>
        <v>195.73689473684212</v>
      </c>
      <c r="G8" s="55">
        <f>SUM('Jay Boyd'!N13)</f>
        <v>46</v>
      </c>
      <c r="H8" s="56">
        <f>SUM('Jay Boyd'!O13)</f>
        <v>241.73689473684212</v>
      </c>
    </row>
    <row r="9" spans="1:8" x14ac:dyDescent="0.25">
      <c r="A9" s="8">
        <v>4</v>
      </c>
      <c r="B9" s="8" t="s">
        <v>19</v>
      </c>
      <c r="C9" s="35" t="s">
        <v>33</v>
      </c>
      <c r="D9" s="55">
        <f>SUM('Matthew Tignor'!K9)</f>
        <v>24</v>
      </c>
      <c r="E9" s="55">
        <f>SUM('Matthew Tignor'!L9)</f>
        <v>4597</v>
      </c>
      <c r="F9" s="56">
        <f>SUM('Matthew Tignor'!M9)</f>
        <v>191.54166666666666</v>
      </c>
      <c r="G9" s="55">
        <f>SUM('Matthew Tignor'!N9)</f>
        <v>18</v>
      </c>
      <c r="H9" s="56">
        <f>SUM('Matthew Tignor'!O9)</f>
        <v>209.54166666666666</v>
      </c>
    </row>
    <row r="10" spans="1:8" x14ac:dyDescent="0.25">
      <c r="A10" s="49"/>
      <c r="B10" s="49"/>
      <c r="C10" s="50"/>
      <c r="D10" s="57"/>
      <c r="E10" s="57"/>
      <c r="F10" s="58"/>
      <c r="G10" s="57"/>
      <c r="H10" s="58"/>
    </row>
    <row r="11" spans="1:8" x14ac:dyDescent="0.25">
      <c r="A11" s="8">
        <v>5</v>
      </c>
      <c r="B11" s="8" t="s">
        <v>19</v>
      </c>
      <c r="C11" s="35" t="s">
        <v>29</v>
      </c>
      <c r="D11" s="55">
        <f>SUM('Allen Stigall'!K8)</f>
        <v>17</v>
      </c>
      <c r="E11" s="55">
        <f>SUM('Allen Stigall'!L8)</f>
        <v>3330.002</v>
      </c>
      <c r="F11" s="56">
        <f>SUM('Allen Stigall'!M8)</f>
        <v>195.88247058823529</v>
      </c>
      <c r="G11" s="55">
        <f>SUM('Allen Stigall'!N8)</f>
        <v>39</v>
      </c>
      <c r="H11" s="56">
        <f>SUM('Allen Stigall'!O8)</f>
        <v>234.88247058823529</v>
      </c>
    </row>
    <row r="12" spans="1:8" x14ac:dyDescent="0.25">
      <c r="A12" s="8">
        <v>6</v>
      </c>
      <c r="B12" s="8" t="s">
        <v>19</v>
      </c>
      <c r="C12" s="35" t="s">
        <v>41</v>
      </c>
      <c r="D12" s="55">
        <f>SUM('David Huff'!K27)</f>
        <v>16</v>
      </c>
      <c r="E12" s="55">
        <f>SUM('David Huff'!L27)</f>
        <v>3131.0010000000002</v>
      </c>
      <c r="F12" s="56">
        <f>SUM('David Huff'!M27)</f>
        <v>195.68756250000001</v>
      </c>
      <c r="G12" s="55">
        <f>SUM('David Huff'!N27)</f>
        <v>12</v>
      </c>
      <c r="H12" s="56">
        <f>SUM('David Huff'!O27)</f>
        <v>207.68756250000001</v>
      </c>
    </row>
    <row r="13" spans="1:8" x14ac:dyDescent="0.25">
      <c r="A13" s="8">
        <v>7</v>
      </c>
      <c r="B13" s="8" t="s">
        <v>19</v>
      </c>
      <c r="C13" s="35" t="s">
        <v>55</v>
      </c>
      <c r="D13" s="55">
        <f>SUM('Claude Pennington'!K9)</f>
        <v>18</v>
      </c>
      <c r="E13" s="55">
        <f>SUM('Claude Pennington'!L9)</f>
        <v>3472</v>
      </c>
      <c r="F13" s="56">
        <f>SUM('Claude Pennington'!M9)</f>
        <v>192.88888888888889</v>
      </c>
      <c r="G13" s="55">
        <f>SUM('Claude Pennington'!N9)</f>
        <v>13</v>
      </c>
      <c r="H13" s="56">
        <f>SUM('Claude Pennington'!O9)</f>
        <v>205.88888888888889</v>
      </c>
    </row>
    <row r="14" spans="1:8" x14ac:dyDescent="0.25">
      <c r="A14" s="8">
        <v>8</v>
      </c>
      <c r="B14" s="8" t="s">
        <v>19</v>
      </c>
      <c r="C14" s="35" t="s">
        <v>54</v>
      </c>
      <c r="D14" s="55">
        <f>SUM('Stanley Canter'!K7)</f>
        <v>12</v>
      </c>
      <c r="E14" s="55">
        <f>SUM('Stanley Canter'!L7)</f>
        <v>2346</v>
      </c>
      <c r="F14" s="56">
        <f>SUM('Stanley Canter'!M7)</f>
        <v>195.5</v>
      </c>
      <c r="G14" s="55">
        <f>SUM('Stanley Canter'!N7)</f>
        <v>10</v>
      </c>
      <c r="H14" s="56">
        <f>SUM('Stanley Canter'!O7)</f>
        <v>205.5</v>
      </c>
    </row>
    <row r="15" spans="1:8" x14ac:dyDescent="0.25">
      <c r="A15" s="8">
        <v>9</v>
      </c>
      <c r="B15" s="8" t="s">
        <v>19</v>
      </c>
      <c r="C15" s="35" t="s">
        <v>45</v>
      </c>
      <c r="D15" s="55">
        <f>SUM('Danny Sissom'!K8)</f>
        <v>18</v>
      </c>
      <c r="E15" s="55">
        <f>SUM('Danny Sissom'!L8)</f>
        <v>3486</v>
      </c>
      <c r="F15" s="56">
        <f>SUM('Danny Sissom'!M8)</f>
        <v>193.66666666666666</v>
      </c>
      <c r="G15" s="55">
        <f>SUM('Danny Sissom'!N8)</f>
        <v>11</v>
      </c>
      <c r="H15" s="56">
        <f>SUM('Danny Sissom'!O8)</f>
        <v>204.66666666666666</v>
      </c>
    </row>
    <row r="16" spans="1:8" x14ac:dyDescent="0.25">
      <c r="A16" s="8">
        <v>10</v>
      </c>
      <c r="B16" s="8" t="s">
        <v>19</v>
      </c>
      <c r="C16" s="37" t="s">
        <v>35</v>
      </c>
      <c r="D16" s="55">
        <f>SUM('Steve Pennington'!K21)</f>
        <v>3</v>
      </c>
      <c r="E16" s="55">
        <f>SUM('Steve Pennington'!L21)</f>
        <v>596.00099999999998</v>
      </c>
      <c r="F16" s="56">
        <f>SUM('Steve Pennington'!M21)</f>
        <v>198.667</v>
      </c>
      <c r="G16" s="55">
        <f>SUM('Steve Pennington'!N21)</f>
        <v>5</v>
      </c>
      <c r="H16" s="56">
        <f>SUM('Steve Pennington'!O21)</f>
        <v>203.667</v>
      </c>
    </row>
    <row r="17" spans="1:8" x14ac:dyDescent="0.25">
      <c r="A17" s="8">
        <v>11</v>
      </c>
      <c r="B17" s="8" t="s">
        <v>19</v>
      </c>
      <c r="C17" s="35" t="s">
        <v>66</v>
      </c>
      <c r="D17" s="55">
        <f>SUM('Hal Tate'!K5)</f>
        <v>3</v>
      </c>
      <c r="E17" s="55">
        <f>SUM('Hal Tate'!L5)</f>
        <v>596</v>
      </c>
      <c r="F17" s="56">
        <f>SUM('Hal Tate'!M5)</f>
        <v>198.66666666666666</v>
      </c>
      <c r="G17" s="55">
        <f>SUM('Hal Tate'!N5)</f>
        <v>5</v>
      </c>
      <c r="H17" s="56">
        <f>SUM('Hal Tate'!O5)</f>
        <v>203.66666666666666</v>
      </c>
    </row>
    <row r="18" spans="1:8" x14ac:dyDescent="0.25">
      <c r="A18" s="8">
        <v>12</v>
      </c>
      <c r="B18" s="8" t="s">
        <v>19</v>
      </c>
      <c r="C18" s="37" t="s">
        <v>63</v>
      </c>
      <c r="D18" s="55">
        <f>SUM('Cecil Combs'!K6)</f>
        <v>6</v>
      </c>
      <c r="E18" s="55">
        <f>SUM('Cecil Combs'!L6)</f>
        <v>1186</v>
      </c>
      <c r="F18" s="56">
        <f>SUM('Cecil Combs'!M6)</f>
        <v>197.66666666666666</v>
      </c>
      <c r="G18" s="55">
        <f>SUM('Cecil Combs'!N6)</f>
        <v>4</v>
      </c>
      <c r="H18" s="56">
        <f>SUM('Cecil Combs'!O6)</f>
        <v>201.66666666666666</v>
      </c>
    </row>
    <row r="19" spans="1:8" x14ac:dyDescent="0.25">
      <c r="A19" s="8">
        <v>13</v>
      </c>
      <c r="B19" s="8" t="s">
        <v>19</v>
      </c>
      <c r="C19" s="35" t="s">
        <v>67</v>
      </c>
      <c r="D19" s="55">
        <f>SUM('Matt Strong'!K5)</f>
        <v>3</v>
      </c>
      <c r="E19" s="55">
        <f>SUM('Matt Strong'!L5)</f>
        <v>594</v>
      </c>
      <c r="F19" s="56">
        <f>SUM('Matt Strong'!M5)</f>
        <v>198</v>
      </c>
      <c r="G19" s="55">
        <f>SUM('Matt Strong'!N5)</f>
        <v>3</v>
      </c>
      <c r="H19" s="56">
        <f>SUM('Matt Strong'!O5)</f>
        <v>201</v>
      </c>
    </row>
    <row r="20" spans="1:8" x14ac:dyDescent="0.25">
      <c r="A20" s="8">
        <v>14</v>
      </c>
      <c r="B20" s="8" t="s">
        <v>19</v>
      </c>
      <c r="C20" s="36" t="s">
        <v>36</v>
      </c>
      <c r="D20" s="55">
        <f>SUM('Dave Jennings'!K19)</f>
        <v>3</v>
      </c>
      <c r="E20" s="55">
        <f>SUM('Dave Jennings'!L19)</f>
        <v>595</v>
      </c>
      <c r="F20" s="56">
        <f>SUM('Dave Jennings'!M19)</f>
        <v>198.33333333333334</v>
      </c>
      <c r="G20" s="55">
        <f>SUM('Dave Jennings'!N19)</f>
        <v>2</v>
      </c>
      <c r="H20" s="56">
        <f>SUM('Dave Jennings'!O19)</f>
        <v>200.33333333333334</v>
      </c>
    </row>
    <row r="21" spans="1:8" x14ac:dyDescent="0.25">
      <c r="A21" s="8">
        <v>15</v>
      </c>
      <c r="B21" s="8" t="s">
        <v>19</v>
      </c>
      <c r="C21" s="35" t="s">
        <v>68</v>
      </c>
      <c r="D21" s="55">
        <f>SUM('Daniel Smith'!K5)</f>
        <v>3</v>
      </c>
      <c r="E21" s="55">
        <f>SUM('Daniel Smith'!L5)</f>
        <v>592</v>
      </c>
      <c r="F21" s="56">
        <f>SUM('Daniel Smith'!M5)</f>
        <v>197.33333333333334</v>
      </c>
      <c r="G21" s="55">
        <f>SUM('Daniel Smith'!N5)</f>
        <v>2</v>
      </c>
      <c r="H21" s="56">
        <f>SUM('Daniel Smith'!O5)</f>
        <v>199.33333333333334</v>
      </c>
    </row>
    <row r="22" spans="1:8" x14ac:dyDescent="0.25">
      <c r="A22" s="8">
        <v>16</v>
      </c>
      <c r="B22" s="8" t="s">
        <v>19</v>
      </c>
      <c r="C22" s="35" t="s">
        <v>69</v>
      </c>
      <c r="D22" s="55">
        <f>SUM('Brad Patton'!K5)</f>
        <v>3</v>
      </c>
      <c r="E22" s="55">
        <f>SUM('Brad Patton'!L5)</f>
        <v>590</v>
      </c>
      <c r="F22" s="56">
        <f>SUM('Brad Patton'!M5)</f>
        <v>196.66666666666666</v>
      </c>
      <c r="G22" s="55">
        <f>SUM('Brad Patton'!N5)</f>
        <v>2</v>
      </c>
      <c r="H22" s="56">
        <f>SUM('Brad Patton'!O5)</f>
        <v>198.66666666666666</v>
      </c>
    </row>
    <row r="23" spans="1:8" x14ac:dyDescent="0.25">
      <c r="A23" s="8">
        <v>17</v>
      </c>
      <c r="B23" s="8" t="s">
        <v>19</v>
      </c>
      <c r="C23" s="36" t="s">
        <v>64</v>
      </c>
      <c r="D23" s="55">
        <f>SUM('Steve Fletcher'!K5)</f>
        <v>3</v>
      </c>
      <c r="E23" s="55">
        <f>SUM('Steve Fletcher'!L5)</f>
        <v>589</v>
      </c>
      <c r="F23" s="56">
        <f>SUM('Steve Fletcher'!M5)</f>
        <v>196.33333333333334</v>
      </c>
      <c r="G23" s="55">
        <v>3</v>
      </c>
      <c r="H23" s="56">
        <f>SUM('Steve Fletcher'!O5)</f>
        <v>198.33333333333334</v>
      </c>
    </row>
    <row r="24" spans="1:8" x14ac:dyDescent="0.25">
      <c r="A24" s="8">
        <v>18</v>
      </c>
      <c r="B24" s="8" t="s">
        <v>19</v>
      </c>
      <c r="C24" s="35" t="s">
        <v>70</v>
      </c>
      <c r="D24" s="55">
        <f>SUM('Mike Gross'!K5)</f>
        <v>3</v>
      </c>
      <c r="E24" s="55">
        <f>SUM('Mike Gross'!L5)</f>
        <v>588</v>
      </c>
      <c r="F24" s="56">
        <f>SUM('Mike Gross'!M5)</f>
        <v>196</v>
      </c>
      <c r="G24" s="55">
        <f>SUM('Mike Gross'!N5)</f>
        <v>2</v>
      </c>
      <c r="H24" s="56">
        <f>SUM('Mike Gross'!O5)</f>
        <v>198</v>
      </c>
    </row>
    <row r="25" spans="1:8" x14ac:dyDescent="0.25">
      <c r="A25" s="8">
        <v>19</v>
      </c>
      <c r="B25" s="8" t="s">
        <v>19</v>
      </c>
      <c r="C25" s="38" t="s">
        <v>39</v>
      </c>
      <c r="D25" s="55">
        <f>SUM('Tom Tignor'!K20)</f>
        <v>3</v>
      </c>
      <c r="E25" s="55">
        <f>SUM('Tom Tignor'!L20)</f>
        <v>587</v>
      </c>
      <c r="F25" s="56">
        <f>SUM('Tom Tignor'!M20)</f>
        <v>195.66666666666666</v>
      </c>
      <c r="G25" s="55">
        <f>SUM('Tom Tignor'!N20)</f>
        <v>2</v>
      </c>
      <c r="H25" s="56">
        <f>SUM('Tom Tignor'!O20)</f>
        <v>197.66666666666666</v>
      </c>
    </row>
    <row r="26" spans="1:8" x14ac:dyDescent="0.25">
      <c r="A26" s="8">
        <v>20</v>
      </c>
      <c r="B26" s="8" t="s">
        <v>19</v>
      </c>
      <c r="C26" s="35" t="s">
        <v>71</v>
      </c>
      <c r="D26" s="55">
        <f>SUM('Lloyd Breedlove'!K5)</f>
        <v>3</v>
      </c>
      <c r="E26" s="55">
        <f>SUM('Lloyd Breedlove'!L5)</f>
        <v>587</v>
      </c>
      <c r="F26" s="56">
        <f>SUM('Lloyd Breedlove'!M5)</f>
        <v>195.66666666666666</v>
      </c>
      <c r="G26" s="55">
        <f>SUM('Lloyd Breedlove'!N5)</f>
        <v>2</v>
      </c>
      <c r="H26" s="56">
        <f>SUM('Lloyd Breedlove'!O5)</f>
        <v>197.66666666666666</v>
      </c>
    </row>
    <row r="27" spans="1:8" x14ac:dyDescent="0.25">
      <c r="A27" s="8">
        <v>21</v>
      </c>
      <c r="B27" s="8" t="s">
        <v>19</v>
      </c>
      <c r="C27" s="35" t="s">
        <v>73</v>
      </c>
      <c r="D27" s="55">
        <f>SUM('Jud Denniston'!K5)</f>
        <v>3</v>
      </c>
      <c r="E27" s="55">
        <f>SUM('Jud Denniston'!L5)</f>
        <v>584</v>
      </c>
      <c r="F27" s="56">
        <f>SUM('Jud Denniston'!M5)</f>
        <v>194.66666666666666</v>
      </c>
      <c r="G27" s="55">
        <f>SUM('Jud Denniston'!N5)</f>
        <v>2</v>
      </c>
      <c r="H27" s="56">
        <f>SUM('Jud Denniston'!O5)</f>
        <v>196.66666666666666</v>
      </c>
    </row>
    <row r="28" spans="1:8" x14ac:dyDescent="0.25">
      <c r="A28" s="8">
        <v>22</v>
      </c>
      <c r="B28" s="8" t="s">
        <v>19</v>
      </c>
      <c r="C28" s="35" t="s">
        <v>46</v>
      </c>
      <c r="D28" s="55">
        <f>SUM('Randy Herrmann'!K5)</f>
        <v>6</v>
      </c>
      <c r="E28" s="55">
        <f>SUM('Randy Herrmann'!L5)</f>
        <v>1155</v>
      </c>
      <c r="F28" s="56">
        <f>SUM('Randy Herrmann'!M5)</f>
        <v>192.5</v>
      </c>
      <c r="G28" s="55">
        <f>SUM('Randy Herrmann'!N5)</f>
        <v>4</v>
      </c>
      <c r="H28" s="56">
        <f>SUM('Randy Herrmann'!O5)</f>
        <v>196.5</v>
      </c>
    </row>
    <row r="29" spans="1:8" x14ac:dyDescent="0.25">
      <c r="A29" s="8">
        <v>23</v>
      </c>
      <c r="B29" s="8" t="s">
        <v>19</v>
      </c>
      <c r="C29" s="38" t="s">
        <v>65</v>
      </c>
      <c r="D29" s="55">
        <f>SUM('Russ Peters'!K5)</f>
        <v>3</v>
      </c>
      <c r="E29" s="55">
        <f>SUM('Russ Peters'!L5)</f>
        <v>583</v>
      </c>
      <c r="F29" s="56">
        <f>SUM('Russ Peters'!M5)</f>
        <v>194.33333333333334</v>
      </c>
      <c r="G29" s="55">
        <f>SUM('Russ Peters'!N5)</f>
        <v>2</v>
      </c>
      <c r="H29" s="56">
        <f>SUM('Russ Peters'!O5)</f>
        <v>196.33333333333334</v>
      </c>
    </row>
    <row r="30" spans="1:8" x14ac:dyDescent="0.25">
      <c r="A30" s="8">
        <v>24</v>
      </c>
      <c r="B30" s="8" t="s">
        <v>19</v>
      </c>
      <c r="C30" s="35" t="s">
        <v>74</v>
      </c>
      <c r="D30" s="55">
        <f>SUM('Jimmy Tate'!K5)</f>
        <v>3</v>
      </c>
      <c r="E30" s="55">
        <f>SUM('Jimmy Tate'!L5)</f>
        <v>579</v>
      </c>
      <c r="F30" s="56">
        <f>SUM('Jimmy Tate'!M5)</f>
        <v>193</v>
      </c>
      <c r="G30" s="55">
        <f>SUM('Jimmy Tate'!N5)</f>
        <v>2</v>
      </c>
      <c r="H30" s="56">
        <f>SUM('Jimmy Tate'!O5)</f>
        <v>195</v>
      </c>
    </row>
    <row r="31" spans="1:8" x14ac:dyDescent="0.25">
      <c r="A31" s="8">
        <v>25</v>
      </c>
      <c r="B31" s="8" t="s">
        <v>19</v>
      </c>
      <c r="C31" s="35" t="s">
        <v>56</v>
      </c>
      <c r="D31" s="55">
        <f>SUM('Chase Robinson'!K5)</f>
        <v>4</v>
      </c>
      <c r="E31" s="55">
        <f>SUM('Chase Robinson'!L5)</f>
        <v>765</v>
      </c>
      <c r="F31" s="56">
        <f>SUM('Chase Robinson'!M5)</f>
        <v>191.25</v>
      </c>
      <c r="G31" s="55">
        <f>SUM('Chase Robinson'!N5)</f>
        <v>2</v>
      </c>
      <c r="H31" s="56">
        <f>SUM('Chase Robinson'!O5)</f>
        <v>193.25</v>
      </c>
    </row>
    <row r="32" spans="1:8" x14ac:dyDescent="0.25">
      <c r="C32" s="15"/>
      <c r="D32" s="9"/>
      <c r="E32" s="9"/>
      <c r="G32" s="9"/>
    </row>
    <row r="33" spans="1:8" x14ac:dyDescent="0.25">
      <c r="A33" s="10"/>
      <c r="B33" s="10"/>
      <c r="C33" s="10"/>
      <c r="D33" s="10"/>
      <c r="E33" s="10"/>
      <c r="F33" s="17"/>
      <c r="G33" s="10"/>
      <c r="H33" s="17"/>
    </row>
    <row r="34" spans="1:8" ht="28.5" x14ac:dyDescent="0.45">
      <c r="A34" s="10"/>
      <c r="B34" s="10"/>
      <c r="C34" s="14" t="s">
        <v>24</v>
      </c>
      <c r="D34" s="10"/>
      <c r="E34" s="10"/>
      <c r="F34" s="17"/>
      <c r="G34" s="10"/>
      <c r="H34" s="17"/>
    </row>
    <row r="35" spans="1:8" ht="18.75" x14ac:dyDescent="0.3">
      <c r="A35" s="10"/>
      <c r="B35" s="10"/>
      <c r="C35" s="10"/>
      <c r="D35" s="16" t="s">
        <v>27</v>
      </c>
      <c r="E35" s="10"/>
      <c r="F35" s="17"/>
      <c r="G35" s="10"/>
      <c r="H35" s="17"/>
    </row>
    <row r="36" spans="1:8" x14ac:dyDescent="0.25">
      <c r="A36" s="10"/>
      <c r="B36" s="10"/>
      <c r="C36" s="10"/>
      <c r="D36" s="10"/>
      <c r="E36" s="10"/>
      <c r="F36" s="17"/>
      <c r="G36" s="10"/>
      <c r="H36" s="17"/>
    </row>
    <row r="37" spans="1:8" ht="18.75" x14ac:dyDescent="0.4">
      <c r="A37" s="11" t="s">
        <v>0</v>
      </c>
      <c r="B37" s="11" t="s">
        <v>1</v>
      </c>
      <c r="C37" s="11" t="s">
        <v>2</v>
      </c>
      <c r="D37" s="11" t="s">
        <v>22</v>
      </c>
      <c r="E37" s="11" t="s">
        <v>16</v>
      </c>
      <c r="F37" s="18" t="s">
        <v>17</v>
      </c>
      <c r="G37" s="11" t="s">
        <v>14</v>
      </c>
      <c r="H37" s="18" t="s">
        <v>18</v>
      </c>
    </row>
    <row r="38" spans="1:8" x14ac:dyDescent="0.25">
      <c r="A38" s="8">
        <v>1</v>
      </c>
      <c r="B38" s="8" t="s">
        <v>20</v>
      </c>
      <c r="C38" s="37" t="s">
        <v>35</v>
      </c>
      <c r="D38" s="9">
        <f>SUM('Steve Pennington'!K12)</f>
        <v>35</v>
      </c>
      <c r="E38" s="9">
        <f>SUM('Steve Pennington'!L12)</f>
        <v>6762.0010000000002</v>
      </c>
      <c r="F38" s="19">
        <f>SUM('Steve Pennington'!M12)</f>
        <v>193.20002857142859</v>
      </c>
      <c r="G38" s="9">
        <f>SUM('Steve Pennington'!N12)</f>
        <v>95</v>
      </c>
      <c r="H38" s="19">
        <f>SUM('Steve Pennington'!O12)</f>
        <v>288.20002857142856</v>
      </c>
    </row>
    <row r="39" spans="1:8" x14ac:dyDescent="0.25">
      <c r="A39" s="8">
        <v>2</v>
      </c>
      <c r="B39" s="8" t="s">
        <v>20</v>
      </c>
      <c r="C39" s="36" t="s">
        <v>36</v>
      </c>
      <c r="D39" s="9">
        <f>SUM('Dave Jennings'!K10)</f>
        <v>28</v>
      </c>
      <c r="E39" s="9">
        <f>SUM('Dave Jennings'!L10)</f>
        <v>5384</v>
      </c>
      <c r="F39" s="19">
        <f>SUM('Dave Jennings'!M10)</f>
        <v>192.28571428571428</v>
      </c>
      <c r="G39" s="9">
        <f>SUM('Dave Jennings'!N10)</f>
        <v>62</v>
      </c>
      <c r="H39" s="19">
        <f>SUM('Dave Jennings'!O10)</f>
        <v>254.28571428571428</v>
      </c>
    </row>
    <row r="40" spans="1:8" x14ac:dyDescent="0.25">
      <c r="A40" s="8">
        <v>3</v>
      </c>
      <c r="B40" s="8" t="s">
        <v>20</v>
      </c>
      <c r="C40" s="36" t="s">
        <v>38</v>
      </c>
      <c r="D40" s="9">
        <f>SUM('Doc Gilliam'!K8)</f>
        <v>20</v>
      </c>
      <c r="E40" s="9">
        <f>SUM('Doc Gilliam'!L8)</f>
        <v>3810</v>
      </c>
      <c r="F40" s="19">
        <f>SUM('Doc Gilliam'!M8)</f>
        <v>190.5</v>
      </c>
      <c r="G40" s="9">
        <f>SUM('Doc Gilliam'!N8)</f>
        <v>32</v>
      </c>
      <c r="H40" s="19">
        <f>SUM('Doc Gilliam'!O8)</f>
        <v>222.5</v>
      </c>
    </row>
    <row r="41" spans="1:8" x14ac:dyDescent="0.25">
      <c r="C41" s="24"/>
      <c r="D41" s="9"/>
      <c r="E41" s="9"/>
      <c r="G41" s="9"/>
    </row>
    <row r="42" spans="1:8" x14ac:dyDescent="0.25">
      <c r="A42" s="10"/>
      <c r="B42" s="10"/>
      <c r="C42" s="10"/>
      <c r="D42" s="10"/>
      <c r="E42" s="10"/>
      <c r="F42" s="17"/>
      <c r="G42" s="10"/>
      <c r="H42" s="17"/>
    </row>
    <row r="43" spans="1:8" ht="28.5" x14ac:dyDescent="0.45">
      <c r="A43" s="10"/>
      <c r="B43" s="10"/>
      <c r="C43" s="14" t="s">
        <v>25</v>
      </c>
      <c r="D43" s="10"/>
      <c r="E43" s="10"/>
      <c r="F43" s="17"/>
      <c r="G43" s="10"/>
      <c r="H43" s="17"/>
    </row>
    <row r="44" spans="1:8" ht="18.75" x14ac:dyDescent="0.3">
      <c r="A44" s="10"/>
      <c r="B44" s="10"/>
      <c r="C44" s="10"/>
      <c r="D44" s="16" t="s">
        <v>27</v>
      </c>
      <c r="E44" s="10"/>
      <c r="F44" s="17"/>
      <c r="G44" s="10"/>
      <c r="H44" s="17"/>
    </row>
    <row r="45" spans="1:8" x14ac:dyDescent="0.25">
      <c r="A45" s="10"/>
      <c r="B45" s="10"/>
      <c r="C45" s="10"/>
      <c r="D45" s="10"/>
      <c r="E45" s="10"/>
      <c r="F45" s="17"/>
      <c r="G45" s="10"/>
      <c r="H45" s="17"/>
    </row>
    <row r="46" spans="1:8" x14ac:dyDescent="0.25">
      <c r="A46" s="10"/>
      <c r="B46" s="10"/>
      <c r="C46" s="10"/>
      <c r="D46" s="10"/>
      <c r="E46" s="10"/>
      <c r="F46" s="17"/>
      <c r="G46" s="10"/>
      <c r="H46" s="17"/>
    </row>
    <row r="47" spans="1:8" ht="18.75" x14ac:dyDescent="0.4">
      <c r="A47" s="11" t="s">
        <v>0</v>
      </c>
      <c r="B47" s="11" t="s">
        <v>1</v>
      </c>
      <c r="C47" s="11" t="s">
        <v>2</v>
      </c>
      <c r="D47" s="11" t="s">
        <v>22</v>
      </c>
      <c r="E47" s="11" t="s">
        <v>16</v>
      </c>
      <c r="F47" s="18" t="s">
        <v>17</v>
      </c>
      <c r="G47" s="11" t="s">
        <v>14</v>
      </c>
      <c r="H47" s="18" t="s">
        <v>18</v>
      </c>
    </row>
    <row r="48" spans="1:8" x14ac:dyDescent="0.25">
      <c r="A48" s="8">
        <v>1</v>
      </c>
      <c r="B48" s="8" t="s">
        <v>21</v>
      </c>
      <c r="C48" s="38" t="s">
        <v>39</v>
      </c>
      <c r="D48" s="9">
        <f>SUM('Tom Tignor'!K11)</f>
        <v>32</v>
      </c>
      <c r="E48" s="9">
        <f>SUM('Tom Tignor'!L11)</f>
        <v>6129</v>
      </c>
      <c r="F48" s="19">
        <f>SUM('Tom Tignor'!M11)</f>
        <v>191.53125</v>
      </c>
      <c r="G48" s="9">
        <f>SUM('Tom Tignor'!N11)</f>
        <v>94</v>
      </c>
      <c r="H48" s="19">
        <f>SUM('Tom Tignor'!O11)</f>
        <v>285.53125</v>
      </c>
    </row>
    <row r="49" spans="1:8" x14ac:dyDescent="0.25">
      <c r="A49" s="8">
        <v>2</v>
      </c>
      <c r="B49" s="8" t="s">
        <v>21</v>
      </c>
      <c r="C49" s="35" t="s">
        <v>41</v>
      </c>
      <c r="D49" s="9">
        <f>SUM('David Huff'!K10)</f>
        <v>28</v>
      </c>
      <c r="E49" s="9">
        <f>SUM('David Huff'!L10)</f>
        <v>5305</v>
      </c>
      <c r="F49" s="19">
        <f>SUM('David Huff'!M10)</f>
        <v>189.46428571428572</v>
      </c>
      <c r="G49" s="9">
        <f>SUM('David Huff'!N10)</f>
        <v>44</v>
      </c>
      <c r="H49" s="19">
        <f>SUM('David Huff'!O10)</f>
        <v>233.46428571428572</v>
      </c>
    </row>
    <row r="50" spans="1:8" x14ac:dyDescent="0.25">
      <c r="A50" s="49"/>
      <c r="B50" s="49"/>
      <c r="C50" s="50"/>
      <c r="D50" s="51"/>
      <c r="E50" s="51"/>
      <c r="F50" s="52"/>
      <c r="G50" s="51"/>
      <c r="H50" s="52"/>
    </row>
    <row r="51" spans="1:8" x14ac:dyDescent="0.25">
      <c r="A51" s="8">
        <v>3</v>
      </c>
      <c r="B51" s="8" t="s">
        <v>21</v>
      </c>
      <c r="C51" s="38" t="s">
        <v>48</v>
      </c>
      <c r="D51" s="9">
        <f>SUM('Benji Matoy'!K6)</f>
        <v>10</v>
      </c>
      <c r="E51" s="9">
        <f>SUM('Benji Matoy'!L6)</f>
        <v>1904</v>
      </c>
      <c r="F51" s="19">
        <f>SUM('Benji Matoy'!M6)</f>
        <v>190.4</v>
      </c>
      <c r="G51" s="9">
        <f>SUM('Benji Matoy'!N6)</f>
        <v>24</v>
      </c>
      <c r="H51" s="19">
        <f>SUM('Benji Matoy'!O6)</f>
        <v>214.4</v>
      </c>
    </row>
    <row r="52" spans="1:8" x14ac:dyDescent="0.25">
      <c r="A52" s="8">
        <v>4</v>
      </c>
      <c r="B52" s="8" t="s">
        <v>21</v>
      </c>
      <c r="C52" s="38" t="s">
        <v>59</v>
      </c>
      <c r="D52" s="9">
        <f>SUM('Travis Davis'!K5)</f>
        <v>4</v>
      </c>
      <c r="E52" s="9">
        <f>SUM('Travis Davis'!L5)</f>
        <v>783</v>
      </c>
      <c r="F52" s="19">
        <f>SUM('Travis Davis'!M5)</f>
        <v>195.75</v>
      </c>
      <c r="G52" s="9">
        <f>SUM('Travis Davis'!N5)</f>
        <v>11</v>
      </c>
      <c r="H52" s="19">
        <f>SUM('Travis Davis'!O5)</f>
        <v>206.75</v>
      </c>
    </row>
    <row r="53" spans="1:8" x14ac:dyDescent="0.25">
      <c r="A53" s="8">
        <v>5</v>
      </c>
      <c r="B53" s="8" t="s">
        <v>21</v>
      </c>
      <c r="C53" s="38" t="s">
        <v>49</v>
      </c>
      <c r="D53" s="9">
        <f>SUM('Lucas Brooks'!K5)</f>
        <v>6</v>
      </c>
      <c r="E53" s="9">
        <f>SUM('Lucas Brooks'!L5)</f>
        <v>1121</v>
      </c>
      <c r="F53" s="19">
        <f>SUM('Lucas Brooks'!M5)</f>
        <v>186.83333333333334</v>
      </c>
      <c r="G53" s="9">
        <f>SUM('Lucas Brooks'!N5)</f>
        <v>8</v>
      </c>
      <c r="H53" s="19">
        <f>SUM('Lucas Brooks'!O5)</f>
        <v>194.83333333333334</v>
      </c>
    </row>
    <row r="54" spans="1:8" x14ac:dyDescent="0.25">
      <c r="A54" s="8">
        <v>6</v>
      </c>
      <c r="B54" s="8" t="s">
        <v>21</v>
      </c>
      <c r="C54" s="38" t="s">
        <v>58</v>
      </c>
      <c r="D54" s="9">
        <f>SUM('Randy Robinson'!K5)</f>
        <v>4</v>
      </c>
      <c r="E54" s="9">
        <f>SUM('Randy Robinson'!L5)</f>
        <v>761</v>
      </c>
      <c r="F54" s="19">
        <f>SUM('Randy Robinson'!M5)</f>
        <v>190.25</v>
      </c>
      <c r="G54" s="9">
        <f>SUM('Randy Robinson'!N5)</f>
        <v>4</v>
      </c>
      <c r="H54" s="19">
        <f>SUM('Randy Robinson'!O5)</f>
        <v>194.25</v>
      </c>
    </row>
    <row r="55" spans="1:8" x14ac:dyDescent="0.25">
      <c r="A55" s="8">
        <v>7</v>
      </c>
      <c r="B55" s="8" t="s">
        <v>21</v>
      </c>
      <c r="C55" s="38" t="s">
        <v>62</v>
      </c>
      <c r="D55" s="9">
        <f>SUM('Bob Laauser'!K6)</f>
        <v>8</v>
      </c>
      <c r="E55" s="9">
        <f>SUM('Bob Laauser'!L6)</f>
        <v>1463</v>
      </c>
      <c r="F55" s="19">
        <f>SUM('Bob Laauser'!M6)</f>
        <v>182.875</v>
      </c>
      <c r="G55" s="9">
        <f>SUM('Bob Laauser'!N6)</f>
        <v>7</v>
      </c>
      <c r="H55" s="19">
        <f>SUM('Bob Laauser'!O6)</f>
        <v>189.875</v>
      </c>
    </row>
    <row r="56" spans="1:8" x14ac:dyDescent="0.25">
      <c r="A56" s="8">
        <v>8</v>
      </c>
      <c r="B56" s="8" t="s">
        <v>21</v>
      </c>
      <c r="C56" s="38" t="s">
        <v>50</v>
      </c>
      <c r="D56" s="9">
        <f>SUM('Mike Rorer'!K5)</f>
        <v>6</v>
      </c>
      <c r="E56" s="9">
        <f>SUM('Mike Rorer'!L5)</f>
        <v>1037</v>
      </c>
      <c r="F56" s="19">
        <f>SUM('Mike Rorer'!M5)</f>
        <v>172.83333333333334</v>
      </c>
      <c r="G56" s="9">
        <f>SUM('Mike Rorer'!N5)</f>
        <v>4</v>
      </c>
      <c r="H56" s="19">
        <f>SUM('Mike Rorer'!O5)</f>
        <v>176.83333333333334</v>
      </c>
    </row>
    <row r="58" spans="1:8" x14ac:dyDescent="0.25">
      <c r="A58" s="10"/>
      <c r="B58" s="10"/>
      <c r="C58" s="10"/>
      <c r="D58" s="10"/>
      <c r="E58" s="10"/>
      <c r="F58" s="17"/>
      <c r="G58" s="10"/>
      <c r="H58" s="17"/>
    </row>
    <row r="59" spans="1:8" ht="28.5" x14ac:dyDescent="0.45">
      <c r="A59" s="10"/>
      <c r="B59" s="10"/>
      <c r="C59" s="14" t="s">
        <v>51</v>
      </c>
      <c r="D59" s="10"/>
      <c r="E59" s="10"/>
      <c r="F59" s="17"/>
      <c r="G59" s="10"/>
      <c r="H59" s="17"/>
    </row>
    <row r="60" spans="1:8" ht="18.75" x14ac:dyDescent="0.3">
      <c r="A60" s="10"/>
      <c r="B60" s="10"/>
      <c r="C60" s="10"/>
      <c r="D60" s="16" t="s">
        <v>27</v>
      </c>
      <c r="E60" s="10"/>
      <c r="F60" s="17"/>
      <c r="G60" s="10"/>
      <c r="H60" s="17"/>
    </row>
    <row r="61" spans="1:8" x14ac:dyDescent="0.25">
      <c r="A61" s="10"/>
      <c r="B61" s="10"/>
      <c r="C61" s="10"/>
      <c r="D61" s="10"/>
      <c r="E61" s="10"/>
      <c r="F61" s="17"/>
      <c r="G61" s="10"/>
      <c r="H61" s="17"/>
    </row>
    <row r="62" spans="1:8" x14ac:dyDescent="0.25">
      <c r="A62" s="10"/>
      <c r="B62" s="10"/>
      <c r="C62" s="10"/>
      <c r="D62" s="10"/>
      <c r="E62" s="10"/>
      <c r="F62" s="17"/>
      <c r="G62" s="10"/>
      <c r="H62" s="17"/>
    </row>
    <row r="63" spans="1:8" ht="18.75" x14ac:dyDescent="0.4">
      <c r="A63" s="11" t="s">
        <v>0</v>
      </c>
      <c r="B63" s="11" t="s">
        <v>1</v>
      </c>
      <c r="C63" s="11" t="s">
        <v>2</v>
      </c>
      <c r="D63" s="11" t="s">
        <v>22</v>
      </c>
      <c r="E63" s="11" t="s">
        <v>16</v>
      </c>
      <c r="F63" s="18" t="s">
        <v>17</v>
      </c>
      <c r="G63" s="11" t="s">
        <v>14</v>
      </c>
      <c r="H63" s="18" t="s">
        <v>18</v>
      </c>
    </row>
    <row r="64" spans="1:8" x14ac:dyDescent="0.25">
      <c r="A64" s="8">
        <v>1</v>
      </c>
      <c r="B64" s="8" t="s">
        <v>52</v>
      </c>
      <c r="C64" s="38" t="s">
        <v>53</v>
      </c>
      <c r="D64" s="9">
        <f>SUM('Brian Edmonds'!K7)</f>
        <v>14</v>
      </c>
      <c r="E64" s="9">
        <f>SUM('Brian Edmonds'!L7)</f>
        <v>2553</v>
      </c>
      <c r="F64" s="19">
        <f>SUM('Brian Edmonds'!M7)</f>
        <v>182.35714285714286</v>
      </c>
      <c r="G64" s="48">
        <f>SUM('Brian Edmonds'!N7)</f>
        <v>20</v>
      </c>
      <c r="H64" s="19">
        <f>SUM('Brian Edmonds'!O7)</f>
        <v>202.35714285714286</v>
      </c>
    </row>
    <row r="65" spans="1:8" x14ac:dyDescent="0.25">
      <c r="A65" s="8">
        <v>2</v>
      </c>
      <c r="B65" s="8" t="s">
        <v>52</v>
      </c>
      <c r="C65" s="38" t="s">
        <v>60</v>
      </c>
      <c r="D65" s="9">
        <f>SUM('Cody McBroon'!K5)</f>
        <v>4</v>
      </c>
      <c r="E65" s="9">
        <f>SUM('Cody McBroon'!L5)</f>
        <v>721</v>
      </c>
      <c r="F65" s="19">
        <f>SUM('Cody McBroon'!M5)</f>
        <v>180.25</v>
      </c>
      <c r="G65" s="9">
        <f>SUM('Cody McBroon'!N5)</f>
        <v>11</v>
      </c>
      <c r="H65" s="19">
        <f>SUM('Cody McBroon'!O5)</f>
        <v>191.25</v>
      </c>
    </row>
    <row r="66" spans="1:8" x14ac:dyDescent="0.25">
      <c r="A66" s="8">
        <v>3</v>
      </c>
      <c r="B66" s="8" t="s">
        <v>52</v>
      </c>
      <c r="C66" s="38" t="s">
        <v>61</v>
      </c>
      <c r="D66" s="9">
        <f>SUM('Kandace Matoy'!K5)</f>
        <v>4</v>
      </c>
      <c r="E66" s="9">
        <f>SUM('Kandace Matoy'!L5)</f>
        <v>626</v>
      </c>
      <c r="F66" s="19">
        <f>SUM('Kandace Matoy'!M5)</f>
        <v>156.5</v>
      </c>
      <c r="G66" s="9">
        <f>SUM('Kandace Matoy'!N5)</f>
        <v>3</v>
      </c>
      <c r="H66" s="19">
        <f>SUM('Kandace Matoy'!O5)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C41" name="Range1_11"/>
    <protectedRange algorithmName="SHA-512" hashValue="ON39YdpmFHfN9f47KpiRvqrKx0V9+erV1CNkpWzYhW/Qyc6aT8rEyCrvauWSYGZK2ia3o7vd3akF07acHAFpOA==" saltValue="yVW9XmDwTqEnmpSGai0KYg==" spinCount="100000" sqref="C39:C40 C20:C21" name="Range1"/>
  </protectedRanges>
  <sortState xmlns:xlrd2="http://schemas.microsoft.com/office/spreadsheetml/2017/richdata2" ref="C11:H31">
    <sortCondition descending="1" ref="H6:H31"/>
  </sortState>
  <hyperlinks>
    <hyperlink ref="C11" location="'Allen Stigall'!A1" display="Allen Stigall" xr:uid="{0C59CD60-6069-4632-AA41-1440E4300E6D}"/>
    <hyperlink ref="C8" location="'Jay Boyd'!A1" display="Jay Boyd" xr:uid="{120453F6-4F7E-46D2-8C83-906B3A87DC5A}"/>
    <hyperlink ref="C9" location="'Matthew Tignor'!A1" display="Mathhew Tignor" xr:uid="{34D72C92-F123-4294-BB29-551A52FA176C}"/>
    <hyperlink ref="C39" location="'Dave Jennings'!A1" display="Dave Jennings" xr:uid="{99A0ACB4-C367-4171-B39C-85F96AB69028}"/>
    <hyperlink ref="C38" location="'Steve Pennington'!A1" display="Steve Pennington" xr:uid="{31CA892B-2E28-486E-BD49-360592A1615A}"/>
    <hyperlink ref="C40" location="'Doc Gilliam'!A1" display="Doc Gilliam" xr:uid="{2776F561-7E9C-415A-A837-7122FE09E506}"/>
    <hyperlink ref="C48" location="'Tom Tignor'!A1" display="Tom Tignor" xr:uid="{BCF41354-E01A-4198-8297-A0B9EB32B6E7}"/>
    <hyperlink ref="C49" location="'David Huff'!A1" display="David Huff" xr:uid="{AB933259-34EB-4C9B-9A42-5F09B71AA4C8}"/>
    <hyperlink ref="C7" location="'Wayne Wills'!A1" display="Wayne Wills" xr:uid="{5477C610-2673-488D-88D1-DF112779B33B}"/>
    <hyperlink ref="C6" location="'Chuck Morrell'!A1" display="Chuck Morrell" xr:uid="{2A0F4309-5DB3-43FA-80AC-5C4455DC2847}"/>
    <hyperlink ref="C12" location="'David Huff'!A1" display="David Huff" xr:uid="{D431A664-2D14-4A74-A118-0160AC8D4A54}"/>
    <hyperlink ref="C15" location="'Danny Sissom'!A1" display="Danny Sissom" xr:uid="{F916B753-594A-4D79-BD44-1D88AE737DFB}"/>
    <hyperlink ref="C28" location="'Randy Herrmann'!A1" display="Randy Herrmann" xr:uid="{7F0AA282-E952-4D26-BE51-878A82C53E8F}"/>
    <hyperlink ref="C51" location="'Benji Matoy'!A1" display="Benji Matoy" xr:uid="{9BB6045B-7DBC-4E74-990B-924A1B8DAEDD}"/>
    <hyperlink ref="C53" location="'Lucas Brooks'!A1" display="Lucas Brooks" xr:uid="{CEED6F7B-68F4-4D11-85EB-44D14188C2E9}"/>
    <hyperlink ref="C56" location="'Mike Rorer'!A1" display="Mike Rorer" xr:uid="{1389A158-AF4F-427B-A61B-C3967C91B897}"/>
    <hyperlink ref="C64" location="'Brian Edmonds'!A1" display="Brian Edmonds" xr:uid="{3509392C-9606-451D-A27F-9B98F50AFF7E}"/>
    <hyperlink ref="C14" location="'Stanley Canter'!A1" display="Stanley Canter" xr:uid="{0C7AFEAD-CC69-434C-9D64-DD7BA9111D8C}"/>
    <hyperlink ref="C13" location="'Claude Pennington'!A1" display="Claude Pennington" xr:uid="{3DDB32C9-7754-407B-86CA-2176041FFBE4}"/>
    <hyperlink ref="C31" location="'Chase Robinson'!A1" display="Chase Robinson" xr:uid="{3996AFAB-2A00-4389-BA27-A5FE9EB09780}"/>
    <hyperlink ref="C54" location="'Randy Robinson'!A1" display="Randy Robinson" xr:uid="{2D0CDA2D-2490-4029-B017-1708ED0C6420}"/>
    <hyperlink ref="C52" location="'Travis Davis'!A1" display="Travis Davis" xr:uid="{EC641D39-4EA6-410B-B11E-DF955C917D00}"/>
    <hyperlink ref="C65" location="'Cody McBroon'!A1" display="Cody McBroon" xr:uid="{94915807-989E-4F1A-AC8E-B88360C63AE2}"/>
    <hyperlink ref="C66" location="'Kandace Matoy'!A1" display="Kandace Matoy" xr:uid="{B03D25CB-D5FC-42C7-8FC1-A5F010A3E2C4}"/>
    <hyperlink ref="C55" location="'Bob Laauser'!A1" display="Bob Laauser" xr:uid="{77FE8F79-A99D-4F0A-A238-2E7FA9EBDFDE}"/>
    <hyperlink ref="C16" location="'Steve Pennington'!A1" display="Steve Pennington" xr:uid="{7C34F972-4CB7-4929-9B36-A11201166319}"/>
    <hyperlink ref="C18" location="'Cecil Combs'!A1" display="Cecil Combs" xr:uid="{FC94E280-6C8C-46EE-8CA4-9D5E091389F6}"/>
    <hyperlink ref="C20" location="'Dave Jennings'!A1" display="Dave Jennings" xr:uid="{2E5E37DD-0D6F-4AD4-84B0-3B585DA3C012}"/>
    <hyperlink ref="C23" location="'Steve Fletcher'!A1" display="Steve Fletcher" xr:uid="{ECBA3FA3-AAF3-488E-8A57-80250A60532C}"/>
    <hyperlink ref="C25" location="'Tom Tignor'!A1" display="Tom Tignor" xr:uid="{203DA68E-7FE4-4139-8853-67F19B540F59}"/>
    <hyperlink ref="C29" location="'Russ Peters'!A1" display="Russ Peters" xr:uid="{045A6489-FD85-40EA-8564-75A90E3010CC}"/>
    <hyperlink ref="C17" location="'Hal Tate'!A1" display="Hal Tate" xr:uid="{0C9F9F68-D07A-4958-B94D-AA1243ECF27C}"/>
    <hyperlink ref="C19" location="'Matt Strong'!A1" display="Matt Strong" xr:uid="{B75755F4-21E9-4FDB-B71C-D1872245FAA0}"/>
    <hyperlink ref="C21" location="'Daniel Smith'!A1" display="Daniel Smith" xr:uid="{76A884D4-E401-4F3A-9C44-23864CB8BD4C}"/>
    <hyperlink ref="C22" location="'Brad Patton'!A1" display="Brad Patton" xr:uid="{2C13FDA5-9F97-41EE-843A-A8C889118443}"/>
    <hyperlink ref="C24" location="'Mike Gross'!A1" display="Mike Gross" xr:uid="{ABFBF35F-002E-45B5-BEAF-E1A75F034966}"/>
    <hyperlink ref="C27" location="'Jud Denniston'!A1" display="Judd Denniston" xr:uid="{46BC9CBA-D10A-4C5B-9ED1-B8876CF353F2}"/>
    <hyperlink ref="C30" location="'Jimmy Tate'!A1" display="Jimmy Tate" xr:uid="{B528D272-63BD-42C3-9A7E-0D191AA58749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669D1-A8D0-49BE-A295-C4971685191D}">
          <x14:formula1>
            <xm:f>'C:\Users\abra2\Desktop\[__ABRA Scoring Program  2-25-2020 MASTER (3).xlsm]DATA'!#REF!</xm:f>
          </x14:formula1>
          <xm:sqref>C41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53419-F67A-421C-9B69-1567B789B97F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55</v>
      </c>
      <c r="C2" s="41">
        <v>43988</v>
      </c>
      <c r="D2" s="42" t="s">
        <v>43</v>
      </c>
      <c r="E2" s="43">
        <v>195</v>
      </c>
      <c r="F2" s="43">
        <v>191</v>
      </c>
      <c r="G2" s="43">
        <v>189</v>
      </c>
      <c r="H2" s="43">
        <v>191</v>
      </c>
      <c r="I2" s="43"/>
      <c r="J2" s="43"/>
      <c r="K2" s="44">
        <v>4</v>
      </c>
      <c r="L2" s="44">
        <v>766</v>
      </c>
      <c r="M2" s="45">
        <v>191.5</v>
      </c>
      <c r="N2" s="46">
        <v>2</v>
      </c>
      <c r="O2" s="47">
        <v>193.5</v>
      </c>
    </row>
    <row r="3" spans="1:17" x14ac:dyDescent="0.25">
      <c r="A3" s="39" t="s">
        <v>28</v>
      </c>
      <c r="B3" s="40" t="s">
        <v>55</v>
      </c>
      <c r="C3" s="41">
        <v>44031</v>
      </c>
      <c r="D3" s="42" t="s">
        <v>43</v>
      </c>
      <c r="E3" s="43">
        <v>192</v>
      </c>
      <c r="F3" s="43">
        <v>193</v>
      </c>
      <c r="G3" s="43">
        <v>197</v>
      </c>
      <c r="H3" s="43">
        <v>193</v>
      </c>
      <c r="I3" s="43"/>
      <c r="J3" s="43"/>
      <c r="K3" s="44">
        <v>4</v>
      </c>
      <c r="L3" s="44">
        <v>775</v>
      </c>
      <c r="M3" s="45">
        <v>193.75</v>
      </c>
      <c r="N3" s="46">
        <v>5</v>
      </c>
      <c r="O3" s="47">
        <v>198.75</v>
      </c>
    </row>
    <row r="4" spans="1:17" x14ac:dyDescent="0.25">
      <c r="A4" s="39" t="s">
        <v>28</v>
      </c>
      <c r="B4" s="40" t="s">
        <v>55</v>
      </c>
      <c r="C4" s="41">
        <v>44044</v>
      </c>
      <c r="D4" s="42" t="s">
        <v>43</v>
      </c>
      <c r="E4" s="43">
        <v>197</v>
      </c>
      <c r="F4" s="43">
        <v>194</v>
      </c>
      <c r="G4" s="43">
        <v>193</v>
      </c>
      <c r="H4" s="43">
        <v>195</v>
      </c>
      <c r="I4" s="43"/>
      <c r="J4" s="43"/>
      <c r="K4" s="44">
        <v>4</v>
      </c>
      <c r="L4" s="44">
        <v>779</v>
      </c>
      <c r="M4" s="45">
        <v>194.75</v>
      </c>
      <c r="N4" s="46">
        <v>2</v>
      </c>
      <c r="O4" s="47">
        <v>196.75</v>
      </c>
    </row>
    <row r="5" spans="1:17" x14ac:dyDescent="0.25">
      <c r="A5" s="39" t="s">
        <v>28</v>
      </c>
      <c r="B5" s="40" t="s">
        <v>55</v>
      </c>
      <c r="C5" s="41">
        <v>44051</v>
      </c>
      <c r="D5" s="42" t="s">
        <v>30</v>
      </c>
      <c r="E5" s="43">
        <v>193</v>
      </c>
      <c r="F5" s="43">
        <v>191</v>
      </c>
      <c r="G5" s="43">
        <v>194</v>
      </c>
      <c r="H5" s="43"/>
      <c r="I5" s="43"/>
      <c r="J5" s="43"/>
      <c r="K5" s="44">
        <f>COUNT(E5:J5)</f>
        <v>3</v>
      </c>
      <c r="L5" s="44">
        <f>SUM(E5:J5)</f>
        <v>578</v>
      </c>
      <c r="M5" s="45">
        <f>IFERROR(L5/K5,0)</f>
        <v>192.66666666666666</v>
      </c>
      <c r="N5" s="46">
        <v>2</v>
      </c>
      <c r="O5" s="47">
        <f>SUM(M5+N5)</f>
        <v>194.66666666666666</v>
      </c>
    </row>
    <row r="6" spans="1:17" x14ac:dyDescent="0.25">
      <c r="A6" s="39" t="s">
        <v>28</v>
      </c>
      <c r="B6" s="40" t="s">
        <v>55</v>
      </c>
      <c r="C6" s="41">
        <v>44058</v>
      </c>
      <c r="D6" s="42" t="s">
        <v>30</v>
      </c>
      <c r="E6" s="43">
        <v>185</v>
      </c>
      <c r="F6" s="43">
        <v>196</v>
      </c>
      <c r="G6" s="43">
        <v>193</v>
      </c>
      <c r="H6" s="43"/>
      <c r="I6" s="43"/>
      <c r="J6" s="43"/>
      <c r="K6" s="44">
        <f>COUNT(E6:J6)</f>
        <v>3</v>
      </c>
      <c r="L6" s="44">
        <f>SUM(E6:J6)</f>
        <v>574</v>
      </c>
      <c r="M6" s="45">
        <f>IFERROR(L6/K6,0)</f>
        <v>191.33333333333334</v>
      </c>
      <c r="N6" s="46">
        <v>2</v>
      </c>
      <c r="O6" s="47">
        <f>SUM(M6+N6)</f>
        <v>193.33333333333334</v>
      </c>
    </row>
    <row r="9" spans="1:17" x14ac:dyDescent="0.25">
      <c r="K9" s="7">
        <f>SUM(K2:K8)</f>
        <v>18</v>
      </c>
      <c r="L9" s="7">
        <f>SUM(L2:L8)</f>
        <v>3472</v>
      </c>
      <c r="M9" s="13">
        <f>SUM(L9/K9)</f>
        <v>192.88888888888889</v>
      </c>
      <c r="N9" s="7">
        <f>SUM(N2:N8)</f>
        <v>13</v>
      </c>
      <c r="O9" s="13">
        <f>SUM(M9+N9)</f>
        <v>205.88888888888889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2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B5:C5" name="Range1_10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J5" name="Range1_3_3"/>
    <protectedRange algorithmName="SHA-512" hashValue="ON39YdpmFHfN9f47KpiRvqrKx0V9+erV1CNkpWzYhW/Qyc6aT8rEyCrvauWSYGZK2ia3o7vd3akF07acHAFpOA==" saltValue="yVW9XmDwTqEnmpSGai0KYg==" spinCount="100000" sqref="B6:C6" name="Range1_9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J6" name="Range1_3_2"/>
  </protectedRanges>
  <conditionalFormatting sqref="E2">
    <cfRule type="top10" dxfId="515" priority="30" rank="1"/>
  </conditionalFormatting>
  <conditionalFormatting sqref="F2">
    <cfRule type="top10" dxfId="514" priority="29" rank="1"/>
  </conditionalFormatting>
  <conditionalFormatting sqref="G2">
    <cfRule type="top10" dxfId="513" priority="28" rank="1"/>
  </conditionalFormatting>
  <conditionalFormatting sqref="H2">
    <cfRule type="top10" dxfId="512" priority="27" rank="1"/>
  </conditionalFormatting>
  <conditionalFormatting sqref="I2">
    <cfRule type="top10" dxfId="511" priority="25" rank="1"/>
  </conditionalFormatting>
  <conditionalFormatting sqref="J2">
    <cfRule type="top10" dxfId="510" priority="26" rank="1"/>
  </conditionalFormatting>
  <conditionalFormatting sqref="F3">
    <cfRule type="top10" dxfId="509" priority="23" rank="1"/>
  </conditionalFormatting>
  <conditionalFormatting sqref="G3">
    <cfRule type="top10" dxfId="508" priority="22" rank="1"/>
  </conditionalFormatting>
  <conditionalFormatting sqref="H3">
    <cfRule type="top10" dxfId="507" priority="21" rank="1"/>
  </conditionalFormatting>
  <conditionalFormatting sqref="I3">
    <cfRule type="top10" dxfId="506" priority="19" rank="1"/>
  </conditionalFormatting>
  <conditionalFormatting sqref="J3">
    <cfRule type="top10" dxfId="505" priority="20" rank="1"/>
  </conditionalFormatting>
  <conditionalFormatting sqref="E3">
    <cfRule type="top10" dxfId="504" priority="24" rank="1"/>
  </conditionalFormatting>
  <conditionalFormatting sqref="F4">
    <cfRule type="top10" dxfId="503" priority="17" rank="1"/>
  </conditionalFormatting>
  <conditionalFormatting sqref="G4">
    <cfRule type="top10" dxfId="502" priority="16" rank="1"/>
  </conditionalFormatting>
  <conditionalFormatting sqref="H4">
    <cfRule type="top10" dxfId="501" priority="15" rank="1"/>
  </conditionalFormatting>
  <conditionalFormatting sqref="I4">
    <cfRule type="top10" dxfId="500" priority="13" rank="1"/>
  </conditionalFormatting>
  <conditionalFormatting sqref="J4">
    <cfRule type="top10" dxfId="499" priority="14" rank="1"/>
  </conditionalFormatting>
  <conditionalFormatting sqref="E4">
    <cfRule type="top10" dxfId="498" priority="18" rank="1"/>
  </conditionalFormatting>
  <conditionalFormatting sqref="F5">
    <cfRule type="top10" dxfId="497" priority="11" rank="1"/>
  </conditionalFormatting>
  <conditionalFormatting sqref="G5">
    <cfRule type="top10" dxfId="496" priority="10" rank="1"/>
  </conditionalFormatting>
  <conditionalFormatting sqref="H5">
    <cfRule type="top10" dxfId="495" priority="9" rank="1"/>
  </conditionalFormatting>
  <conditionalFormatting sqref="I5">
    <cfRule type="top10" dxfId="494" priority="7" rank="1"/>
  </conditionalFormatting>
  <conditionalFormatting sqref="J5">
    <cfRule type="top10" dxfId="493" priority="8" rank="1"/>
  </conditionalFormatting>
  <conditionalFormatting sqref="E5">
    <cfRule type="top10" dxfId="492" priority="12" rank="1"/>
  </conditionalFormatting>
  <conditionalFormatting sqref="F6">
    <cfRule type="top10" dxfId="491" priority="5" rank="1"/>
  </conditionalFormatting>
  <conditionalFormatting sqref="G6">
    <cfRule type="top10" dxfId="490" priority="4" rank="1"/>
  </conditionalFormatting>
  <conditionalFormatting sqref="H6">
    <cfRule type="top10" dxfId="489" priority="3" rank="1"/>
  </conditionalFormatting>
  <conditionalFormatting sqref="I6">
    <cfRule type="top10" dxfId="488" priority="1" rank="1"/>
  </conditionalFormatting>
  <conditionalFormatting sqref="J6">
    <cfRule type="top10" dxfId="487" priority="2" rank="1"/>
  </conditionalFormatting>
  <conditionalFormatting sqref="E6">
    <cfRule type="top10" dxfId="486" priority="6" rank="1"/>
  </conditionalFormatting>
  <hyperlinks>
    <hyperlink ref="Q1" location="'Bristol VA Rankings'!A1" display="Back to Ranking" xr:uid="{96D9B192-7E75-4800-BA8A-8D7B0BB5B5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05151C-A83B-414D-8784-BE2E68BB611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984B-D86F-4D0B-988D-20E99EDFE477}">
  <dimension ref="A1:Q5"/>
  <sheetViews>
    <sheetView workbookViewId="0">
      <selection activeCell="D13" sqref="D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52</v>
      </c>
      <c r="B2" s="40" t="s">
        <v>60</v>
      </c>
      <c r="C2" s="41">
        <v>43996</v>
      </c>
      <c r="D2" s="42" t="s">
        <v>43</v>
      </c>
      <c r="E2" s="43">
        <v>187</v>
      </c>
      <c r="F2" s="43">
        <v>183</v>
      </c>
      <c r="G2" s="43">
        <v>173</v>
      </c>
      <c r="H2" s="43">
        <v>178</v>
      </c>
      <c r="I2" s="43"/>
      <c r="J2" s="43"/>
      <c r="K2" s="44">
        <v>4</v>
      </c>
      <c r="L2" s="44">
        <v>721</v>
      </c>
      <c r="M2" s="45">
        <v>180.25</v>
      </c>
      <c r="N2" s="46">
        <v>11</v>
      </c>
      <c r="O2" s="47">
        <v>191.25</v>
      </c>
    </row>
    <row r="5" spans="1:17" x14ac:dyDescent="0.25">
      <c r="K5" s="7">
        <f>SUM(K2:K4)</f>
        <v>4</v>
      </c>
      <c r="L5" s="7">
        <f>SUM(L2:L4)</f>
        <v>721</v>
      </c>
      <c r="M5" s="13">
        <f>SUM(L5/K5)</f>
        <v>180.25</v>
      </c>
      <c r="N5" s="7">
        <f>SUM(N2:N4)</f>
        <v>11</v>
      </c>
      <c r="O5" s="13">
        <f>SUM(M5+N5)</f>
        <v>191.25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3"/>
    <protectedRange algorithmName="SHA-512" hashValue="ON39YdpmFHfN9f47KpiRvqrKx0V9+erV1CNkpWzYhW/Qyc6aT8rEyCrvauWSYGZK2ia3o7vd3akF07acHAFpOA==" saltValue="yVW9XmDwTqEnmpSGai0KYg==" spinCount="100000" sqref="D2" name="Range1_1_11"/>
  </protectedRanges>
  <conditionalFormatting sqref="I2">
    <cfRule type="top10" dxfId="485" priority="6" rank="1"/>
  </conditionalFormatting>
  <conditionalFormatting sqref="H2">
    <cfRule type="top10" dxfId="484" priority="2" rank="1"/>
  </conditionalFormatting>
  <conditionalFormatting sqref="J2">
    <cfRule type="top10" dxfId="483" priority="3" rank="1"/>
  </conditionalFormatting>
  <conditionalFormatting sqref="G2">
    <cfRule type="top10" dxfId="482" priority="5" rank="1"/>
  </conditionalFormatting>
  <conditionalFormatting sqref="F2">
    <cfRule type="top10" dxfId="481" priority="4" rank="1"/>
  </conditionalFormatting>
  <conditionalFormatting sqref="E2">
    <cfRule type="top10" dxfId="480" priority="1" rank="1"/>
  </conditionalFormatting>
  <hyperlinks>
    <hyperlink ref="Q1" location="'Bristol VA Rankings'!A1" display="Back to Ranking" xr:uid="{C3CC7132-9226-441B-949E-80C8716DC1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5C3201-C1D7-4E7A-B303-2675FB8558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51BEF-74F7-4575-B294-A224F219644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68</v>
      </c>
      <c r="C2" s="41">
        <v>44058</v>
      </c>
      <c r="D2" s="42" t="s">
        <v>30</v>
      </c>
      <c r="E2" s="43">
        <v>197</v>
      </c>
      <c r="F2" s="43">
        <v>196</v>
      </c>
      <c r="G2" s="43">
        <v>199</v>
      </c>
      <c r="H2" s="43"/>
      <c r="I2" s="43"/>
      <c r="J2" s="43"/>
      <c r="K2" s="44">
        <f>COUNT(E2:J2)</f>
        <v>3</v>
      </c>
      <c r="L2" s="44">
        <f>SUM(E2:J2)</f>
        <v>592</v>
      </c>
      <c r="M2" s="45">
        <f>IFERROR(L2/K2,0)</f>
        <v>197.33333333333334</v>
      </c>
      <c r="N2" s="46">
        <v>2</v>
      </c>
      <c r="O2" s="47">
        <f>SUM(M2+N2)</f>
        <v>199.33333333333334</v>
      </c>
    </row>
    <row r="5" spans="1:17" x14ac:dyDescent="0.25">
      <c r="K5" s="7">
        <f>SUM(K2:K4)</f>
        <v>3</v>
      </c>
      <c r="L5" s="7">
        <f>SUM(L2:L4)</f>
        <v>592</v>
      </c>
      <c r="M5" s="13">
        <f>SUM(L5/K5)</f>
        <v>197.33333333333334</v>
      </c>
      <c r="N5" s="7">
        <f>SUM(N2:N4)</f>
        <v>2</v>
      </c>
      <c r="O5" s="13">
        <f>SUM(M5+N5)</f>
        <v>199.33333333333334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9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2"/>
  </protectedRanges>
  <conditionalFormatting sqref="F2">
    <cfRule type="top10" dxfId="479" priority="5" rank="1"/>
  </conditionalFormatting>
  <conditionalFormatting sqref="G2">
    <cfRule type="top10" dxfId="478" priority="4" rank="1"/>
  </conditionalFormatting>
  <conditionalFormatting sqref="H2">
    <cfRule type="top10" dxfId="477" priority="3" rank="1"/>
  </conditionalFormatting>
  <conditionalFormatting sqref="I2">
    <cfRule type="top10" dxfId="476" priority="1" rank="1"/>
  </conditionalFormatting>
  <conditionalFormatting sqref="J2">
    <cfRule type="top10" dxfId="475" priority="2" rank="1"/>
  </conditionalFormatting>
  <conditionalFormatting sqref="E2">
    <cfRule type="top10" dxfId="474" priority="6" rank="1"/>
  </conditionalFormatting>
  <hyperlinks>
    <hyperlink ref="Q1" location="'Bristol VA Rankings'!A1" display="Back to Ranking" xr:uid="{7806B9B9-40B1-41C3-AA3B-8960295973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380558-B94F-4E42-B32E-A53BA145300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2D91B-46A8-4F36-8C1B-35DB91FB5E28}">
  <dimension ref="A1:Q8"/>
  <sheetViews>
    <sheetView workbookViewId="0">
      <selection activeCell="B17" sqref="B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45</v>
      </c>
      <c r="C2" s="41">
        <v>43967</v>
      </c>
      <c r="D2" s="42" t="s">
        <v>43</v>
      </c>
      <c r="E2" s="43">
        <v>194</v>
      </c>
      <c r="F2" s="43">
        <v>192</v>
      </c>
      <c r="G2" s="43">
        <v>191</v>
      </c>
      <c r="H2" s="43">
        <v>192</v>
      </c>
      <c r="I2" s="43">
        <v>196</v>
      </c>
      <c r="J2" s="43">
        <v>192</v>
      </c>
      <c r="K2" s="44">
        <v>6</v>
      </c>
      <c r="L2" s="44">
        <v>1157</v>
      </c>
      <c r="M2" s="45">
        <v>192.83333333333334</v>
      </c>
      <c r="N2" s="46">
        <v>4</v>
      </c>
      <c r="O2" s="47">
        <v>196.83333333333334</v>
      </c>
    </row>
    <row r="3" spans="1:17" x14ac:dyDescent="0.25">
      <c r="A3" s="39" t="s">
        <v>28</v>
      </c>
      <c r="B3" s="40" t="s">
        <v>45</v>
      </c>
      <c r="C3" s="41">
        <v>43988</v>
      </c>
      <c r="D3" s="42" t="s">
        <v>43</v>
      </c>
      <c r="E3" s="43">
        <v>193</v>
      </c>
      <c r="F3" s="43">
        <v>192</v>
      </c>
      <c r="G3" s="43">
        <v>196</v>
      </c>
      <c r="H3" s="43">
        <v>193</v>
      </c>
      <c r="I3" s="43"/>
      <c r="J3" s="43"/>
      <c r="K3" s="44">
        <v>4</v>
      </c>
      <c r="L3" s="44">
        <v>774</v>
      </c>
      <c r="M3" s="45">
        <v>193.5</v>
      </c>
      <c r="N3" s="46">
        <v>2</v>
      </c>
      <c r="O3" s="47">
        <v>195.5</v>
      </c>
    </row>
    <row r="4" spans="1:17" x14ac:dyDescent="0.25">
      <c r="A4" s="39" t="s">
        <v>28</v>
      </c>
      <c r="B4" s="40" t="s">
        <v>45</v>
      </c>
      <c r="C4" s="41">
        <v>43996</v>
      </c>
      <c r="D4" s="42" t="s">
        <v>43</v>
      </c>
      <c r="E4" s="43">
        <v>198</v>
      </c>
      <c r="F4" s="43">
        <v>192</v>
      </c>
      <c r="G4" s="43">
        <v>194</v>
      </c>
      <c r="H4" s="43">
        <v>195</v>
      </c>
      <c r="I4" s="43"/>
      <c r="J4" s="43"/>
      <c r="K4" s="44">
        <v>4</v>
      </c>
      <c r="L4" s="44">
        <v>779</v>
      </c>
      <c r="M4" s="45">
        <v>194.75</v>
      </c>
      <c r="N4" s="46">
        <v>3</v>
      </c>
      <c r="O4" s="47">
        <v>197.75</v>
      </c>
    </row>
    <row r="5" spans="1:17" x14ac:dyDescent="0.25">
      <c r="A5" s="39" t="s">
        <v>28</v>
      </c>
      <c r="B5" s="40" t="s">
        <v>45</v>
      </c>
      <c r="C5" s="41">
        <v>44044</v>
      </c>
      <c r="D5" s="42" t="s">
        <v>43</v>
      </c>
      <c r="E5" s="43">
        <v>192</v>
      </c>
      <c r="F5" s="43">
        <v>196</v>
      </c>
      <c r="G5" s="43">
        <v>197</v>
      </c>
      <c r="H5" s="43">
        <v>191</v>
      </c>
      <c r="I5" s="43"/>
      <c r="J5" s="43"/>
      <c r="K5" s="44">
        <v>4</v>
      </c>
      <c r="L5" s="44">
        <v>776</v>
      </c>
      <c r="M5" s="45">
        <v>194</v>
      </c>
      <c r="N5" s="46">
        <v>2</v>
      </c>
      <c r="O5" s="47">
        <v>196</v>
      </c>
    </row>
    <row r="8" spans="1:17" x14ac:dyDescent="0.25">
      <c r="K8" s="7">
        <f>SUM(K2:K7)</f>
        <v>18</v>
      </c>
      <c r="L8" s="7">
        <f>SUM(L2:L7)</f>
        <v>3486</v>
      </c>
      <c r="M8" s="13">
        <f>SUM(L8/K8)</f>
        <v>193.66666666666666</v>
      </c>
      <c r="N8" s="7">
        <f>SUM(N2:N7)</f>
        <v>11</v>
      </c>
      <c r="O8" s="13">
        <f>SUM(M8+N8)</f>
        <v>204.66666666666666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J3" name="Range1_3_2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_2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</protectedRanges>
  <conditionalFormatting sqref="G2">
    <cfRule type="top10" dxfId="473" priority="20" rank="1"/>
  </conditionalFormatting>
  <conditionalFormatting sqref="F2">
    <cfRule type="top10" dxfId="472" priority="19" rank="1"/>
  </conditionalFormatting>
  <conditionalFormatting sqref="H2">
    <cfRule type="top10" dxfId="471" priority="21" rank="1"/>
  </conditionalFormatting>
  <conditionalFormatting sqref="I2">
    <cfRule type="top10" dxfId="470" priority="22" rank="1"/>
  </conditionalFormatting>
  <conditionalFormatting sqref="J2">
    <cfRule type="top10" dxfId="469" priority="23" rank="1"/>
  </conditionalFormatting>
  <conditionalFormatting sqref="E2">
    <cfRule type="top10" dxfId="468" priority="24" rank="1"/>
  </conditionalFormatting>
  <conditionalFormatting sqref="F3">
    <cfRule type="top10" dxfId="467" priority="17" rank="1"/>
  </conditionalFormatting>
  <conditionalFormatting sqref="G3">
    <cfRule type="top10" dxfId="466" priority="16" rank="1"/>
  </conditionalFormatting>
  <conditionalFormatting sqref="H3">
    <cfRule type="top10" dxfId="465" priority="15" rank="1"/>
  </conditionalFormatting>
  <conditionalFormatting sqref="I3">
    <cfRule type="top10" dxfId="464" priority="13" rank="1"/>
  </conditionalFormatting>
  <conditionalFormatting sqref="J3">
    <cfRule type="top10" dxfId="463" priority="14" rank="1"/>
  </conditionalFormatting>
  <conditionalFormatting sqref="E3">
    <cfRule type="top10" dxfId="462" priority="18" rank="1"/>
  </conditionalFormatting>
  <conditionalFormatting sqref="F4">
    <cfRule type="top10" dxfId="461" priority="11" rank="1"/>
  </conditionalFormatting>
  <conditionalFormatting sqref="G4">
    <cfRule type="top10" dxfId="460" priority="10" rank="1"/>
  </conditionalFormatting>
  <conditionalFormatting sqref="H4">
    <cfRule type="top10" dxfId="459" priority="9" rank="1"/>
  </conditionalFormatting>
  <conditionalFormatting sqref="I4">
    <cfRule type="top10" dxfId="458" priority="7" rank="1"/>
  </conditionalFormatting>
  <conditionalFormatting sqref="J4">
    <cfRule type="top10" dxfId="457" priority="8" rank="1"/>
  </conditionalFormatting>
  <conditionalFormatting sqref="E4">
    <cfRule type="top10" dxfId="456" priority="12" rank="1"/>
  </conditionalFormatting>
  <conditionalFormatting sqref="F5">
    <cfRule type="top10" dxfId="455" priority="5" rank="1"/>
  </conditionalFormatting>
  <conditionalFormatting sqref="G5">
    <cfRule type="top10" dxfId="454" priority="4" rank="1"/>
  </conditionalFormatting>
  <conditionalFormatting sqref="H5">
    <cfRule type="top10" dxfId="453" priority="3" rank="1"/>
  </conditionalFormatting>
  <conditionalFormatting sqref="I5">
    <cfRule type="top10" dxfId="452" priority="1" rank="1"/>
  </conditionalFormatting>
  <conditionalFormatting sqref="J5">
    <cfRule type="top10" dxfId="451" priority="2" rank="1"/>
  </conditionalFormatting>
  <conditionalFormatting sqref="E5">
    <cfRule type="top10" dxfId="450" priority="6" rank="1"/>
  </conditionalFormatting>
  <hyperlinks>
    <hyperlink ref="Q1" location="'Bristol VA Rankings'!A1" display="Back to Ranking" xr:uid="{28F632DA-41E0-4FFF-BF38-60D876AF2F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FECCA8-6961-4344-A64E-3D0DDDD89E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E6EB-22B7-4ED2-B6BD-1A4A8D3DA8FB}">
  <dimension ref="A1:Q19"/>
  <sheetViews>
    <sheetView workbookViewId="0">
      <selection activeCell="C24" sqref="C2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34</v>
      </c>
      <c r="B2" s="40" t="s">
        <v>36</v>
      </c>
      <c r="C2" s="41">
        <v>43953</v>
      </c>
      <c r="D2" s="42" t="s">
        <v>37</v>
      </c>
      <c r="E2" s="43">
        <v>191</v>
      </c>
      <c r="F2" s="43">
        <v>190</v>
      </c>
      <c r="G2" s="43">
        <v>183</v>
      </c>
      <c r="H2" s="43">
        <v>189</v>
      </c>
      <c r="I2" s="43">
        <v>189</v>
      </c>
      <c r="J2" s="43">
        <v>197</v>
      </c>
      <c r="K2" s="44">
        <f>COUNT(E2:J2)</f>
        <v>6</v>
      </c>
      <c r="L2" s="44">
        <f>SUM(E2:J2)</f>
        <v>1139</v>
      </c>
      <c r="M2" s="45">
        <f>IFERROR(L2/K2,0)</f>
        <v>189.83333333333334</v>
      </c>
      <c r="N2" s="46">
        <v>16</v>
      </c>
      <c r="O2" s="47">
        <f>SUM(M2+N2)</f>
        <v>205.83333333333334</v>
      </c>
    </row>
    <row r="3" spans="1:17" x14ac:dyDescent="0.25">
      <c r="A3" s="39" t="s">
        <v>34</v>
      </c>
      <c r="B3" s="40" t="s">
        <v>36</v>
      </c>
      <c r="C3" s="41">
        <v>43967</v>
      </c>
      <c r="D3" s="42" t="s">
        <v>43</v>
      </c>
      <c r="E3" s="43">
        <v>193</v>
      </c>
      <c r="F3" s="43">
        <v>191</v>
      </c>
      <c r="G3" s="43">
        <v>188</v>
      </c>
      <c r="H3" s="43">
        <v>198</v>
      </c>
      <c r="I3" s="43">
        <v>189</v>
      </c>
      <c r="J3" s="43">
        <v>193</v>
      </c>
      <c r="K3" s="44">
        <v>6</v>
      </c>
      <c r="L3" s="44">
        <v>1152</v>
      </c>
      <c r="M3" s="45">
        <v>192</v>
      </c>
      <c r="N3" s="46">
        <v>16</v>
      </c>
      <c r="O3" s="47">
        <v>208</v>
      </c>
    </row>
    <row r="4" spans="1:17" x14ac:dyDescent="0.25">
      <c r="A4" s="39" t="s">
        <v>34</v>
      </c>
      <c r="B4" s="40" t="s">
        <v>57</v>
      </c>
      <c r="C4" s="41">
        <v>43988</v>
      </c>
      <c r="D4" s="42" t="s">
        <v>43</v>
      </c>
      <c r="E4" s="43">
        <v>196</v>
      </c>
      <c r="F4" s="43">
        <v>197</v>
      </c>
      <c r="G4" s="43">
        <v>195</v>
      </c>
      <c r="H4" s="43">
        <v>193</v>
      </c>
      <c r="I4" s="43"/>
      <c r="J4" s="43"/>
      <c r="K4" s="44">
        <v>4</v>
      </c>
      <c r="L4" s="44">
        <v>781</v>
      </c>
      <c r="M4" s="45">
        <v>195.25</v>
      </c>
      <c r="N4" s="46">
        <v>9</v>
      </c>
      <c r="O4" s="47">
        <v>204.25</v>
      </c>
    </row>
    <row r="5" spans="1:17" x14ac:dyDescent="0.25">
      <c r="A5" s="39" t="s">
        <v>34</v>
      </c>
      <c r="B5" s="40" t="s">
        <v>57</v>
      </c>
      <c r="C5" s="41">
        <v>43996</v>
      </c>
      <c r="D5" s="42" t="s">
        <v>43</v>
      </c>
      <c r="E5" s="43">
        <v>190</v>
      </c>
      <c r="F5" s="43">
        <v>196</v>
      </c>
      <c r="G5" s="43">
        <v>195</v>
      </c>
      <c r="H5" s="43">
        <v>194</v>
      </c>
      <c r="I5" s="43"/>
      <c r="J5" s="43"/>
      <c r="K5" s="44">
        <v>4</v>
      </c>
      <c r="L5" s="44">
        <v>775</v>
      </c>
      <c r="M5" s="45">
        <v>193.75</v>
      </c>
      <c r="N5" s="46">
        <v>8</v>
      </c>
      <c r="O5" s="47">
        <v>201.75</v>
      </c>
    </row>
    <row r="6" spans="1:17" x14ac:dyDescent="0.25">
      <c r="A6" s="39" t="s">
        <v>34</v>
      </c>
      <c r="B6" s="40" t="s">
        <v>36</v>
      </c>
      <c r="C6" s="41">
        <v>44031</v>
      </c>
      <c r="D6" s="42" t="s">
        <v>43</v>
      </c>
      <c r="E6" s="43">
        <v>193</v>
      </c>
      <c r="F6" s="43">
        <v>193</v>
      </c>
      <c r="G6" s="43">
        <v>193</v>
      </c>
      <c r="H6" s="43">
        <v>192</v>
      </c>
      <c r="I6" s="43"/>
      <c r="J6" s="43"/>
      <c r="K6" s="44">
        <v>4</v>
      </c>
      <c r="L6" s="44">
        <v>771</v>
      </c>
      <c r="M6" s="45">
        <v>192.75</v>
      </c>
      <c r="N6" s="46">
        <v>9</v>
      </c>
      <c r="O6" s="47">
        <v>201.75</v>
      </c>
    </row>
    <row r="7" spans="1:17" x14ac:dyDescent="0.25">
      <c r="A7" s="39" t="s">
        <v>34</v>
      </c>
      <c r="B7" s="40" t="s">
        <v>36</v>
      </c>
      <c r="C7" s="41">
        <v>44059</v>
      </c>
      <c r="D7" s="42" t="s">
        <v>43</v>
      </c>
      <c r="E7" s="43">
        <v>193</v>
      </c>
      <c r="F7" s="43">
        <v>192</v>
      </c>
      <c r="G7" s="43">
        <v>191</v>
      </c>
      <c r="H7" s="43">
        <v>190</v>
      </c>
      <c r="I7" s="43"/>
      <c r="J7" s="43"/>
      <c r="K7" s="44">
        <v>4</v>
      </c>
      <c r="L7" s="44">
        <f>SUM(E7:H7)</f>
        <v>766</v>
      </c>
      <c r="M7" s="45">
        <v>191.5</v>
      </c>
      <c r="N7" s="46">
        <v>4</v>
      </c>
      <c r="O7" s="47">
        <f t="shared" ref="O7" si="0">SUM(M7+N7)</f>
        <v>195.5</v>
      </c>
    </row>
    <row r="10" spans="1:17" x14ac:dyDescent="0.25">
      <c r="K10" s="7">
        <f>SUM(K2:K9)</f>
        <v>28</v>
      </c>
      <c r="L10" s="7">
        <f>SUM(L2:L9)</f>
        <v>5384</v>
      </c>
      <c r="M10" s="13">
        <f>SUM(L10/K10)</f>
        <v>192.28571428571428</v>
      </c>
      <c r="N10" s="7">
        <f>SUM(N2:N9)</f>
        <v>62</v>
      </c>
      <c r="O10" s="13">
        <f>SUM(M10+N10)</f>
        <v>254.28571428571428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39" t="s">
        <v>28</v>
      </c>
      <c r="B16" s="40" t="s">
        <v>36</v>
      </c>
      <c r="C16" s="41">
        <v>44051</v>
      </c>
      <c r="D16" s="42" t="s">
        <v>30</v>
      </c>
      <c r="E16" s="43">
        <v>199</v>
      </c>
      <c r="F16" s="43">
        <v>198</v>
      </c>
      <c r="G16" s="43">
        <v>198</v>
      </c>
      <c r="H16" s="43"/>
      <c r="I16" s="43"/>
      <c r="J16" s="43"/>
      <c r="K16" s="44">
        <f>COUNT(E16:J16)</f>
        <v>3</v>
      </c>
      <c r="L16" s="44">
        <f>SUM(E16:J16)</f>
        <v>595</v>
      </c>
      <c r="M16" s="45">
        <f>IFERROR(L16/K16,0)</f>
        <v>198.33333333333334</v>
      </c>
      <c r="N16" s="46">
        <v>2</v>
      </c>
      <c r="O16" s="47">
        <f>SUM(M16+N16)</f>
        <v>200.33333333333334</v>
      </c>
    </row>
    <row r="19" spans="11:15" x14ac:dyDescent="0.25">
      <c r="K19" s="7">
        <f>SUM(K16:K18)</f>
        <v>3</v>
      </c>
      <c r="L19" s="7">
        <f>SUM(L16:L18)</f>
        <v>595</v>
      </c>
      <c r="M19" s="13">
        <f>SUM(L19/K19)</f>
        <v>198.33333333333334</v>
      </c>
      <c r="N19" s="7">
        <f>SUM(N16:N18)</f>
        <v>2</v>
      </c>
      <c r="O19" s="13">
        <f>SUM(M19+N19)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2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I16:J16 B16:C16" name="Range1_10"/>
    <protectedRange algorithmName="SHA-512" hashValue="ON39YdpmFHfN9f47KpiRvqrKx0V9+erV1CNkpWzYhW/Qyc6aT8rEyCrvauWSYGZK2ia3o7vd3akF07acHAFpOA==" saltValue="yVW9XmDwTqEnmpSGai0KYg==" spinCount="100000" sqref="D16" name="Range1_1_8"/>
    <protectedRange algorithmName="SHA-512" hashValue="ON39YdpmFHfN9f47KpiRvqrKx0V9+erV1CNkpWzYhW/Qyc6aT8rEyCrvauWSYGZK2ia3o7vd3akF07acHAFpOA==" saltValue="yVW9XmDwTqEnmpSGai0KYg==" spinCount="100000" sqref="E16:H16" name="Range1_3_3"/>
    <protectedRange algorithmName="SHA-512" hashValue="ON39YdpmFHfN9f47KpiRvqrKx0V9+erV1CNkpWzYhW/Qyc6aT8rEyCrvauWSYGZK2ia3o7vd3akF07acHAFpOA==" saltValue="yVW9XmDwTqEnmpSGai0KYg==" spinCount="100000" sqref="E7:J7 B7:C7" name="Range1_22_1"/>
    <protectedRange algorithmName="SHA-512" hashValue="ON39YdpmFHfN9f47KpiRvqrKx0V9+erV1CNkpWzYhW/Qyc6aT8rEyCrvauWSYGZK2ia3o7vd3akF07acHAFpOA==" saltValue="yVW9XmDwTqEnmpSGai0KYg==" spinCount="100000" sqref="D7" name="Range1_1_12"/>
  </protectedRanges>
  <conditionalFormatting sqref="J2">
    <cfRule type="top10" dxfId="449" priority="77" rank="1"/>
  </conditionalFormatting>
  <conditionalFormatting sqref="I2">
    <cfRule type="top10" dxfId="448" priority="78" rank="1"/>
  </conditionalFormatting>
  <conditionalFormatting sqref="H2">
    <cfRule type="top10" dxfId="447" priority="73" rank="1"/>
  </conditionalFormatting>
  <conditionalFormatting sqref="G2">
    <cfRule type="top10" dxfId="446" priority="74" rank="1"/>
  </conditionalFormatting>
  <conditionalFormatting sqref="F2">
    <cfRule type="top10" dxfId="445" priority="75" rank="1"/>
  </conditionalFormatting>
  <conditionalFormatting sqref="E2">
    <cfRule type="top10" dxfId="444" priority="76" rank="1"/>
  </conditionalFormatting>
  <conditionalFormatting sqref="J3">
    <cfRule type="top10" dxfId="443" priority="67" rank="1"/>
  </conditionalFormatting>
  <conditionalFormatting sqref="I3">
    <cfRule type="top10" dxfId="442" priority="68" rank="1"/>
  </conditionalFormatting>
  <conditionalFormatting sqref="H3">
    <cfRule type="top10" dxfId="441" priority="69" rank="1"/>
  </conditionalFormatting>
  <conditionalFormatting sqref="G3">
    <cfRule type="top10" dxfId="440" priority="70" rank="1"/>
  </conditionalFormatting>
  <conditionalFormatting sqref="F3">
    <cfRule type="top10" dxfId="439" priority="71" rank="1"/>
  </conditionalFormatting>
  <conditionalFormatting sqref="E3">
    <cfRule type="top10" dxfId="438" priority="72" rank="1"/>
  </conditionalFormatting>
  <conditionalFormatting sqref="J4">
    <cfRule type="top10" dxfId="437" priority="61" rank="1"/>
  </conditionalFormatting>
  <conditionalFormatting sqref="I4">
    <cfRule type="top10" dxfId="436" priority="62" rank="1"/>
  </conditionalFormatting>
  <conditionalFormatting sqref="H4">
    <cfRule type="top10" dxfId="435" priority="63" rank="1"/>
  </conditionalFormatting>
  <conditionalFormatting sqref="G4">
    <cfRule type="top10" dxfId="434" priority="64" rank="1"/>
  </conditionalFormatting>
  <conditionalFormatting sqref="F4">
    <cfRule type="top10" dxfId="433" priority="65" rank="1"/>
  </conditionalFormatting>
  <conditionalFormatting sqref="E4">
    <cfRule type="top10" dxfId="432" priority="66" rank="1"/>
  </conditionalFormatting>
  <conditionalFormatting sqref="J5">
    <cfRule type="top10" dxfId="431" priority="55" rank="1"/>
  </conditionalFormatting>
  <conditionalFormatting sqref="I5">
    <cfRule type="top10" dxfId="430" priority="56" rank="1"/>
  </conditionalFormatting>
  <conditionalFormatting sqref="H5">
    <cfRule type="top10" dxfId="429" priority="57" rank="1"/>
  </conditionalFormatting>
  <conditionalFormatting sqref="G5">
    <cfRule type="top10" dxfId="428" priority="58" rank="1"/>
  </conditionalFormatting>
  <conditionalFormatting sqref="F5">
    <cfRule type="top10" dxfId="427" priority="59" rank="1"/>
  </conditionalFormatting>
  <conditionalFormatting sqref="E5">
    <cfRule type="top10" dxfId="426" priority="60" rank="1"/>
  </conditionalFormatting>
  <conditionalFormatting sqref="J6">
    <cfRule type="top10" dxfId="425" priority="49" rank="1"/>
  </conditionalFormatting>
  <conditionalFormatting sqref="I6">
    <cfRule type="top10" dxfId="424" priority="50" rank="1"/>
  </conditionalFormatting>
  <conditionalFormatting sqref="H6">
    <cfRule type="top10" dxfId="423" priority="51" rank="1"/>
  </conditionalFormatting>
  <conditionalFormatting sqref="G6">
    <cfRule type="top10" dxfId="422" priority="52" rank="1"/>
  </conditionalFormatting>
  <conditionalFormatting sqref="F6">
    <cfRule type="top10" dxfId="421" priority="53" rank="1"/>
  </conditionalFormatting>
  <conditionalFormatting sqref="E6">
    <cfRule type="top10" dxfId="420" priority="54" rank="1"/>
  </conditionalFormatting>
  <conditionalFormatting sqref="F16">
    <cfRule type="top10" dxfId="419" priority="17" rank="1"/>
  </conditionalFormatting>
  <conditionalFormatting sqref="G16">
    <cfRule type="top10" dxfId="418" priority="16" rank="1"/>
  </conditionalFormatting>
  <conditionalFormatting sqref="H16">
    <cfRule type="top10" dxfId="417" priority="15" rank="1"/>
  </conditionalFormatting>
  <conditionalFormatting sqref="I16">
    <cfRule type="top10" dxfId="416" priority="13" rank="1"/>
  </conditionalFormatting>
  <conditionalFormatting sqref="J16">
    <cfRule type="top10" dxfId="415" priority="14" rank="1"/>
  </conditionalFormatting>
  <conditionalFormatting sqref="E16">
    <cfRule type="top10" dxfId="414" priority="18" rank="1"/>
  </conditionalFormatting>
  <conditionalFormatting sqref="J7">
    <cfRule type="top10" dxfId="413" priority="1" rank="1"/>
  </conditionalFormatting>
  <conditionalFormatting sqref="I7">
    <cfRule type="top10" dxfId="412" priority="2" rank="1"/>
  </conditionalFormatting>
  <conditionalFormatting sqref="H7">
    <cfRule type="top10" dxfId="411" priority="3" rank="1"/>
  </conditionalFormatting>
  <conditionalFormatting sqref="G7">
    <cfRule type="top10" dxfId="410" priority="4" rank="1"/>
  </conditionalFormatting>
  <conditionalFormatting sqref="F7">
    <cfRule type="top10" dxfId="409" priority="5" rank="1"/>
  </conditionalFormatting>
  <conditionalFormatting sqref="E7">
    <cfRule type="top10" dxfId="408" priority="6" rank="1"/>
  </conditionalFormatting>
  <hyperlinks>
    <hyperlink ref="Q1" location="'Bristol VA Rankings'!A1" display="Back to Ranking" xr:uid="{02F042B1-FB74-4D76-B62B-392D3FCA7E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B21AB9-EA75-46A9-A89D-74029B74ADBB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2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41</v>
      </c>
      <c r="C2" s="41">
        <v>43953</v>
      </c>
      <c r="D2" s="42" t="s">
        <v>30</v>
      </c>
      <c r="E2" s="43">
        <v>192</v>
      </c>
      <c r="F2" s="43">
        <v>191</v>
      </c>
      <c r="G2" s="43">
        <v>190</v>
      </c>
      <c r="H2" s="43">
        <v>189</v>
      </c>
      <c r="I2" s="43">
        <v>179</v>
      </c>
      <c r="J2" s="43">
        <v>189</v>
      </c>
      <c r="K2" s="44">
        <f>COUNT(E2:J2)</f>
        <v>6</v>
      </c>
      <c r="L2" s="44">
        <f>SUM(E2:J2)</f>
        <v>1130</v>
      </c>
      <c r="M2" s="45">
        <f>IFERROR(L2/K2,0)</f>
        <v>188.33333333333334</v>
      </c>
      <c r="N2" s="46">
        <v>20</v>
      </c>
      <c r="O2" s="47">
        <f>SUM(M2+N2)</f>
        <v>208.33333333333334</v>
      </c>
    </row>
    <row r="3" spans="1:17" x14ac:dyDescent="0.25">
      <c r="A3" s="39" t="s">
        <v>21</v>
      </c>
      <c r="B3" s="40" t="s">
        <v>41</v>
      </c>
      <c r="C3" s="41">
        <v>43967</v>
      </c>
      <c r="D3" s="42" t="s">
        <v>43</v>
      </c>
      <c r="E3" s="43">
        <v>194</v>
      </c>
      <c r="F3" s="43">
        <v>190</v>
      </c>
      <c r="G3" s="43">
        <v>187</v>
      </c>
      <c r="H3" s="43">
        <v>184</v>
      </c>
      <c r="I3" s="43">
        <v>185</v>
      </c>
      <c r="J3" s="43">
        <v>184</v>
      </c>
      <c r="K3" s="44">
        <v>6</v>
      </c>
      <c r="L3" s="44">
        <v>1124</v>
      </c>
      <c r="M3" s="45">
        <v>187.33333333333334</v>
      </c>
      <c r="N3" s="46">
        <v>6</v>
      </c>
      <c r="O3" s="47">
        <v>193.33333333333334</v>
      </c>
    </row>
    <row r="4" spans="1:17" x14ac:dyDescent="0.25">
      <c r="A4" s="39" t="s">
        <v>21</v>
      </c>
      <c r="B4" s="40" t="s">
        <v>41</v>
      </c>
      <c r="C4" s="41">
        <v>43988</v>
      </c>
      <c r="D4" s="42" t="s">
        <v>43</v>
      </c>
      <c r="E4" s="43">
        <v>190</v>
      </c>
      <c r="F4" s="43">
        <v>191</v>
      </c>
      <c r="G4" s="43">
        <v>187</v>
      </c>
      <c r="H4" s="43">
        <v>188</v>
      </c>
      <c r="I4" s="43"/>
      <c r="J4" s="43"/>
      <c r="K4" s="44">
        <v>4</v>
      </c>
      <c r="L4" s="44">
        <v>756</v>
      </c>
      <c r="M4" s="45">
        <v>189</v>
      </c>
      <c r="N4" s="46">
        <v>3</v>
      </c>
      <c r="O4" s="47">
        <v>192</v>
      </c>
    </row>
    <row r="5" spans="1:17" x14ac:dyDescent="0.25">
      <c r="A5" s="39" t="s">
        <v>21</v>
      </c>
      <c r="B5" s="40" t="s">
        <v>41</v>
      </c>
      <c r="C5" s="41">
        <v>43996</v>
      </c>
      <c r="D5" s="42" t="s">
        <v>43</v>
      </c>
      <c r="E5" s="43">
        <v>195</v>
      </c>
      <c r="F5" s="43">
        <v>191</v>
      </c>
      <c r="G5" s="43">
        <v>189</v>
      </c>
      <c r="H5" s="43">
        <v>193</v>
      </c>
      <c r="I5" s="43"/>
      <c r="J5" s="43"/>
      <c r="K5" s="44">
        <v>4</v>
      </c>
      <c r="L5" s="44">
        <v>768</v>
      </c>
      <c r="M5" s="45">
        <v>192</v>
      </c>
      <c r="N5" s="46">
        <v>3</v>
      </c>
      <c r="O5" s="47">
        <v>195</v>
      </c>
    </row>
    <row r="6" spans="1:17" x14ac:dyDescent="0.25">
      <c r="A6" s="39" t="s">
        <v>21</v>
      </c>
      <c r="B6" s="40" t="s">
        <v>41</v>
      </c>
      <c r="C6" s="41">
        <v>44031</v>
      </c>
      <c r="D6" s="42" t="s">
        <v>43</v>
      </c>
      <c r="E6" s="43">
        <v>195</v>
      </c>
      <c r="F6" s="43">
        <v>186</v>
      </c>
      <c r="G6" s="43">
        <v>189</v>
      </c>
      <c r="H6" s="43">
        <v>187</v>
      </c>
      <c r="I6" s="43"/>
      <c r="J6" s="43"/>
      <c r="K6" s="44">
        <v>4</v>
      </c>
      <c r="L6" s="44">
        <v>757</v>
      </c>
      <c r="M6" s="45">
        <v>189.25</v>
      </c>
      <c r="N6" s="46">
        <v>6</v>
      </c>
      <c r="O6" s="47">
        <v>195.25</v>
      </c>
    </row>
    <row r="7" spans="1:17" x14ac:dyDescent="0.25">
      <c r="A7" s="39" t="s">
        <v>21</v>
      </c>
      <c r="B7" s="40" t="s">
        <v>41</v>
      </c>
      <c r="C7" s="41">
        <v>44044</v>
      </c>
      <c r="D7" s="42" t="s">
        <v>43</v>
      </c>
      <c r="E7" s="43">
        <v>195</v>
      </c>
      <c r="F7" s="43">
        <v>194</v>
      </c>
      <c r="G7" s="43">
        <v>190</v>
      </c>
      <c r="H7" s="43">
        <v>191</v>
      </c>
      <c r="I7" s="43"/>
      <c r="J7" s="43"/>
      <c r="K7" s="44">
        <v>4</v>
      </c>
      <c r="L7" s="44">
        <v>770</v>
      </c>
      <c r="M7" s="45">
        <v>192.5</v>
      </c>
      <c r="N7" s="46">
        <v>6</v>
      </c>
      <c r="O7" s="47">
        <v>198.5</v>
      </c>
    </row>
    <row r="10" spans="1:17" x14ac:dyDescent="0.25">
      <c r="K10" s="7">
        <f>SUM(K2:K9)</f>
        <v>28</v>
      </c>
      <c r="L10" s="7">
        <f>SUM(L2:L9)</f>
        <v>5305</v>
      </c>
      <c r="M10" s="13">
        <f>SUM(L10/K10)</f>
        <v>189.46428571428572</v>
      </c>
      <c r="N10" s="7">
        <f>SUM(N2:N9)</f>
        <v>44</v>
      </c>
      <c r="O10" s="13">
        <f>SUM(M10+N10)</f>
        <v>233.46428571428572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39" t="s">
        <v>28</v>
      </c>
      <c r="B21" s="40" t="s">
        <v>41</v>
      </c>
      <c r="C21" s="41">
        <v>43967</v>
      </c>
      <c r="D21" s="42" t="s">
        <v>43</v>
      </c>
      <c r="E21" s="43">
        <v>196</v>
      </c>
      <c r="F21" s="43">
        <v>197</v>
      </c>
      <c r="G21" s="43">
        <v>193</v>
      </c>
      <c r="H21" s="43">
        <v>197</v>
      </c>
      <c r="I21" s="43">
        <v>194</v>
      </c>
      <c r="J21" s="43">
        <v>194</v>
      </c>
      <c r="K21" s="44">
        <v>6</v>
      </c>
      <c r="L21" s="44">
        <v>1171</v>
      </c>
      <c r="M21" s="45">
        <v>195.16666666666666</v>
      </c>
      <c r="N21" s="46">
        <v>4</v>
      </c>
      <c r="O21" s="47">
        <v>199.16666666666666</v>
      </c>
    </row>
    <row r="22" spans="1:15" x14ac:dyDescent="0.25">
      <c r="A22" s="39" t="s">
        <v>28</v>
      </c>
      <c r="B22" s="40" t="s">
        <v>41</v>
      </c>
      <c r="C22" s="41">
        <v>44051</v>
      </c>
      <c r="D22" s="42" t="s">
        <v>30</v>
      </c>
      <c r="E22" s="43">
        <v>197</v>
      </c>
      <c r="F22" s="43">
        <v>196</v>
      </c>
      <c r="G22" s="43">
        <v>200.001</v>
      </c>
      <c r="H22" s="43"/>
      <c r="I22" s="43"/>
      <c r="J22" s="43"/>
      <c r="K22" s="44">
        <f>COUNT(E22:J22)</f>
        <v>3</v>
      </c>
      <c r="L22" s="44">
        <f>SUM(E22:J22)</f>
        <v>593.00099999999998</v>
      </c>
      <c r="M22" s="45">
        <f>IFERROR(L22/K22,0)</f>
        <v>197.667</v>
      </c>
      <c r="N22" s="46">
        <v>4</v>
      </c>
      <c r="O22" s="47">
        <f>SUM(M22+N22)</f>
        <v>201.667</v>
      </c>
    </row>
    <row r="23" spans="1:15" x14ac:dyDescent="0.25">
      <c r="A23" s="39" t="s">
        <v>28</v>
      </c>
      <c r="B23" s="40" t="s">
        <v>41</v>
      </c>
      <c r="C23" s="41">
        <v>44058</v>
      </c>
      <c r="D23" s="42" t="s">
        <v>30</v>
      </c>
      <c r="E23" s="43">
        <v>195</v>
      </c>
      <c r="F23" s="43">
        <v>195</v>
      </c>
      <c r="G23" s="43">
        <v>197</v>
      </c>
      <c r="H23" s="43"/>
      <c r="I23" s="43"/>
      <c r="J23" s="43"/>
      <c r="K23" s="44">
        <f>COUNT(E23:J23)</f>
        <v>3</v>
      </c>
      <c r="L23" s="44">
        <f>SUM(E23:J23)</f>
        <v>587</v>
      </c>
      <c r="M23" s="45">
        <f>IFERROR(L23/K23,0)</f>
        <v>195.66666666666666</v>
      </c>
      <c r="N23" s="46">
        <v>2</v>
      </c>
      <c r="O23" s="47">
        <f>SUM(M23+N23)</f>
        <v>197.66666666666666</v>
      </c>
    </row>
    <row r="24" spans="1:15" x14ac:dyDescent="0.25">
      <c r="A24" s="39" t="s">
        <v>28</v>
      </c>
      <c r="B24" s="40" t="s">
        <v>41</v>
      </c>
      <c r="C24" s="41">
        <v>44059</v>
      </c>
      <c r="D24" s="42" t="s">
        <v>43</v>
      </c>
      <c r="E24" s="43">
        <v>194</v>
      </c>
      <c r="F24" s="43">
        <v>194</v>
      </c>
      <c r="G24" s="43">
        <v>194</v>
      </c>
      <c r="H24" s="43">
        <v>198</v>
      </c>
      <c r="I24" s="43"/>
      <c r="J24" s="43"/>
      <c r="K24" s="44">
        <v>4</v>
      </c>
      <c r="L24" s="44">
        <f t="shared" ref="L24" si="0">SUM(E24:H24)</f>
        <v>780</v>
      </c>
      <c r="M24" s="45">
        <v>195</v>
      </c>
      <c r="N24" s="46">
        <v>2</v>
      </c>
      <c r="O24" s="47">
        <f t="shared" ref="O24" si="1">SUM(M24+N24)</f>
        <v>197</v>
      </c>
    </row>
    <row r="27" spans="1:15" x14ac:dyDescent="0.25">
      <c r="K27" s="7">
        <f>SUM(K21:K26)</f>
        <v>16</v>
      </c>
      <c r="L27" s="7">
        <f>SUM(L21:L26)</f>
        <v>3131.0010000000002</v>
      </c>
      <c r="M27" s="13">
        <f>SUM(L27/K27)</f>
        <v>195.68756250000001</v>
      </c>
      <c r="N27" s="7">
        <f>SUM(N21:N26)</f>
        <v>12</v>
      </c>
      <c r="O27" s="13">
        <f>SUM(M27+N27)</f>
        <v>207.68756250000001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7"/>
    <protectedRange algorithmName="SHA-512" hashValue="ON39YdpmFHfN9f47KpiRvqrKx0V9+erV1CNkpWzYhW/Qyc6aT8rEyCrvauWSYGZK2ia3o7vd3akF07acHAFpOA==" saltValue="yVW9XmDwTqEnmpSGai0KYg==" spinCount="100000" sqref="I21:J21 B21:C21" name="Range1_10"/>
    <protectedRange algorithmName="SHA-512" hashValue="ON39YdpmFHfN9f47KpiRvqrKx0V9+erV1CNkpWzYhW/Qyc6aT8rEyCrvauWSYGZK2ia3o7vd3akF07acHAFpOA==" saltValue="yVW9XmDwTqEnmpSGai0KYg==" spinCount="100000" sqref="D21" name="Range1_1_4"/>
    <protectedRange algorithmName="SHA-512" hashValue="ON39YdpmFHfN9f47KpiRvqrKx0V9+erV1CNkpWzYhW/Qyc6aT8rEyCrvauWSYGZK2ia3o7vd3akF07acHAFpOA==" saltValue="yVW9XmDwTqEnmpSGai0KYg==" spinCount="100000" sqref="E21:H21" name="Range1_3_2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7_1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22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6:J6 B6:C6" name="Range1_4_1"/>
    <protectedRange algorithmName="SHA-512" hashValue="ON39YdpmFHfN9f47KpiRvqrKx0V9+erV1CNkpWzYhW/Qyc6aT8rEyCrvauWSYGZK2ia3o7vd3akF07acHAFpOA==" saltValue="yVW9XmDwTqEnmpSGai0KYg==" spinCount="100000" sqref="D6" name="Range1_1_2_1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B22:C22" name="Range1_10_1"/>
    <protectedRange algorithmName="SHA-512" hashValue="ON39YdpmFHfN9f47KpiRvqrKx0V9+erV1CNkpWzYhW/Qyc6aT8rEyCrvauWSYGZK2ia3o7vd3akF07acHAFpOA==" saltValue="yVW9XmDwTqEnmpSGai0KYg==" spinCount="100000" sqref="D22" name="Range1_1_8"/>
    <protectedRange algorithmName="SHA-512" hashValue="ON39YdpmFHfN9f47KpiRvqrKx0V9+erV1CNkpWzYhW/Qyc6aT8rEyCrvauWSYGZK2ia3o7vd3akF07acHAFpOA==" saltValue="yVW9XmDwTqEnmpSGai0KYg==" spinCount="100000" sqref="E22:J22" name="Range1_3_3"/>
    <protectedRange algorithmName="SHA-512" hashValue="ON39YdpmFHfN9f47KpiRvqrKx0V9+erV1CNkpWzYhW/Qyc6aT8rEyCrvauWSYGZK2ia3o7vd3akF07acHAFpOA==" saltValue="yVW9XmDwTqEnmpSGai0KYg==" spinCount="100000" sqref="B23:C23" name="Range1_9"/>
    <protectedRange algorithmName="SHA-512" hashValue="ON39YdpmFHfN9f47KpiRvqrKx0V9+erV1CNkpWzYhW/Qyc6aT8rEyCrvauWSYGZK2ia3o7vd3akF07acHAFpOA==" saltValue="yVW9XmDwTqEnmpSGai0KYg==" spinCount="100000" sqref="D23" name="Range1_1_4_1"/>
    <protectedRange algorithmName="SHA-512" hashValue="ON39YdpmFHfN9f47KpiRvqrKx0V9+erV1CNkpWzYhW/Qyc6aT8rEyCrvauWSYGZK2ia3o7vd3akF07acHAFpOA==" saltValue="yVW9XmDwTqEnmpSGai0KYg==" spinCount="100000" sqref="E23:J23" name="Range1_3_2_1"/>
    <protectedRange algorithmName="SHA-512" hashValue="ON39YdpmFHfN9f47KpiRvqrKx0V9+erV1CNkpWzYhW/Qyc6aT8rEyCrvauWSYGZK2ia3o7vd3akF07acHAFpOA==" saltValue="yVW9XmDwTqEnmpSGai0KYg==" spinCount="100000" sqref="I24:J24 B24:C24" name="Range1_21_1"/>
    <protectedRange algorithmName="SHA-512" hashValue="ON39YdpmFHfN9f47KpiRvqrKx0V9+erV1CNkpWzYhW/Qyc6aT8rEyCrvauWSYGZK2ia3o7vd3akF07acHAFpOA==" saltValue="yVW9XmDwTqEnmpSGai0KYg==" spinCount="100000" sqref="D24" name="Range1_1_11_1"/>
    <protectedRange algorithmName="SHA-512" hashValue="ON39YdpmFHfN9f47KpiRvqrKx0V9+erV1CNkpWzYhW/Qyc6aT8rEyCrvauWSYGZK2ia3o7vd3akF07acHAFpOA==" saltValue="yVW9XmDwTqEnmpSGai0KYg==" spinCount="100000" sqref="E24:H24" name="Range1_3_4"/>
  </protectedRanges>
  <conditionalFormatting sqref="I2">
    <cfRule type="top10" dxfId="407" priority="72" rank="1"/>
  </conditionalFormatting>
  <conditionalFormatting sqref="J2">
    <cfRule type="top10" dxfId="406" priority="71" rank="1"/>
  </conditionalFormatting>
  <conditionalFormatting sqref="E2">
    <cfRule type="top10" dxfId="405" priority="70" rank="1"/>
  </conditionalFormatting>
  <conditionalFormatting sqref="F2">
    <cfRule type="top10" dxfId="404" priority="69" rank="1"/>
  </conditionalFormatting>
  <conditionalFormatting sqref="G2">
    <cfRule type="top10" dxfId="403" priority="68" rank="1"/>
  </conditionalFormatting>
  <conditionalFormatting sqref="H2">
    <cfRule type="top10" dxfId="402" priority="67" rank="1"/>
  </conditionalFormatting>
  <conditionalFormatting sqref="J21">
    <cfRule type="top10" dxfId="401" priority="59" rank="1"/>
  </conditionalFormatting>
  <conditionalFormatting sqref="G21">
    <cfRule type="top10" dxfId="400" priority="56" rank="1"/>
  </conditionalFormatting>
  <conditionalFormatting sqref="F21">
    <cfRule type="top10" dxfId="399" priority="55" rank="1"/>
  </conditionalFormatting>
  <conditionalFormatting sqref="H21">
    <cfRule type="top10" dxfId="398" priority="57" rank="1"/>
  </conditionalFormatting>
  <conditionalFormatting sqref="I21">
    <cfRule type="top10" dxfId="397" priority="58" rank="1"/>
  </conditionalFormatting>
  <conditionalFormatting sqref="E21">
    <cfRule type="top10" dxfId="396" priority="60" rank="1"/>
  </conditionalFormatting>
  <conditionalFormatting sqref="E3">
    <cfRule type="top10" dxfId="395" priority="54" rank="1"/>
  </conditionalFormatting>
  <conditionalFormatting sqref="F3">
    <cfRule type="top10" dxfId="394" priority="53" rank="1"/>
  </conditionalFormatting>
  <conditionalFormatting sqref="G3">
    <cfRule type="top10" dxfId="393" priority="52" rank="1"/>
  </conditionalFormatting>
  <conditionalFormatting sqref="H3">
    <cfRule type="top10" dxfId="392" priority="51" rank="1"/>
  </conditionalFormatting>
  <conditionalFormatting sqref="I3">
    <cfRule type="top10" dxfId="391" priority="50" rank="1"/>
  </conditionalFormatting>
  <conditionalFormatting sqref="J3">
    <cfRule type="top10" dxfId="390" priority="49" rank="1"/>
  </conditionalFormatting>
  <conditionalFormatting sqref="E4">
    <cfRule type="top10" dxfId="389" priority="48" rank="1"/>
  </conditionalFormatting>
  <conditionalFormatting sqref="F4">
    <cfRule type="top10" dxfId="388" priority="47" rank="1"/>
  </conditionalFormatting>
  <conditionalFormatting sqref="G4">
    <cfRule type="top10" dxfId="387" priority="46" rank="1"/>
  </conditionalFormatting>
  <conditionalFormatting sqref="H4">
    <cfRule type="top10" dxfId="386" priority="45" rank="1"/>
  </conditionalFormatting>
  <conditionalFormatting sqref="I4">
    <cfRule type="top10" dxfId="385" priority="44" rank="1"/>
  </conditionalFormatting>
  <conditionalFormatting sqref="J4">
    <cfRule type="top10" dxfId="384" priority="43" rank="1"/>
  </conditionalFormatting>
  <conditionalFormatting sqref="E5">
    <cfRule type="top10" dxfId="383" priority="42" rank="1"/>
  </conditionalFormatting>
  <conditionalFormatting sqref="F5">
    <cfRule type="top10" dxfId="382" priority="41" rank="1"/>
  </conditionalFormatting>
  <conditionalFormatting sqref="G5">
    <cfRule type="top10" dxfId="381" priority="40" rank="1"/>
  </conditionalFormatting>
  <conditionalFormatting sqref="H5">
    <cfRule type="top10" dxfId="380" priority="39" rank="1"/>
  </conditionalFormatting>
  <conditionalFormatting sqref="I5">
    <cfRule type="top10" dxfId="379" priority="38" rank="1"/>
  </conditionalFormatting>
  <conditionalFormatting sqref="J5">
    <cfRule type="top10" dxfId="378" priority="37" rank="1"/>
  </conditionalFormatting>
  <conditionalFormatting sqref="E6">
    <cfRule type="top10" dxfId="377" priority="36" rank="1"/>
  </conditionalFormatting>
  <conditionalFormatting sqref="F6">
    <cfRule type="top10" dxfId="376" priority="35" rank="1"/>
  </conditionalFormatting>
  <conditionalFormatting sqref="G6">
    <cfRule type="top10" dxfId="375" priority="34" rank="1"/>
  </conditionalFormatting>
  <conditionalFormatting sqref="H6">
    <cfRule type="top10" dxfId="374" priority="33" rank="1"/>
  </conditionalFormatting>
  <conditionalFormatting sqref="I6">
    <cfRule type="top10" dxfId="373" priority="32" rank="1"/>
  </conditionalFormatting>
  <conditionalFormatting sqref="J6">
    <cfRule type="top10" dxfId="372" priority="31" rank="1"/>
  </conditionalFormatting>
  <conditionalFormatting sqref="E7">
    <cfRule type="top10" dxfId="371" priority="30" rank="1"/>
  </conditionalFormatting>
  <conditionalFormatting sqref="F7">
    <cfRule type="top10" dxfId="370" priority="29" rank="1"/>
  </conditionalFormatting>
  <conditionalFormatting sqref="G7">
    <cfRule type="top10" dxfId="369" priority="28" rank="1"/>
  </conditionalFormatting>
  <conditionalFormatting sqref="H7">
    <cfRule type="top10" dxfId="368" priority="27" rank="1"/>
  </conditionalFormatting>
  <conditionalFormatting sqref="I7">
    <cfRule type="top10" dxfId="367" priority="26" rank="1"/>
  </conditionalFormatting>
  <conditionalFormatting sqref="J7">
    <cfRule type="top10" dxfId="366" priority="25" rank="1"/>
  </conditionalFormatting>
  <conditionalFormatting sqref="F22">
    <cfRule type="top10" dxfId="365" priority="23" rank="1"/>
  </conditionalFormatting>
  <conditionalFormatting sqref="G22">
    <cfRule type="top10" dxfId="364" priority="22" rank="1"/>
  </conditionalFormatting>
  <conditionalFormatting sqref="H22">
    <cfRule type="top10" dxfId="363" priority="21" rank="1"/>
  </conditionalFormatting>
  <conditionalFormatting sqref="I22">
    <cfRule type="top10" dxfId="362" priority="19" rank="1"/>
  </conditionalFormatting>
  <conditionalFormatting sqref="J22">
    <cfRule type="top10" dxfId="361" priority="20" rank="1"/>
  </conditionalFormatting>
  <conditionalFormatting sqref="E22">
    <cfRule type="top10" dxfId="360" priority="24" rank="1"/>
  </conditionalFormatting>
  <conditionalFormatting sqref="F23">
    <cfRule type="top10" dxfId="359" priority="17" rank="1"/>
  </conditionalFormatting>
  <conditionalFormatting sqref="G23">
    <cfRule type="top10" dxfId="358" priority="16" rank="1"/>
  </conditionalFormatting>
  <conditionalFormatting sqref="H23">
    <cfRule type="top10" dxfId="357" priority="15" rank="1"/>
  </conditionalFormatting>
  <conditionalFormatting sqref="I23">
    <cfRule type="top10" dxfId="356" priority="13" rank="1"/>
  </conditionalFormatting>
  <conditionalFormatting sqref="J23">
    <cfRule type="top10" dxfId="355" priority="14" rank="1"/>
  </conditionalFormatting>
  <conditionalFormatting sqref="E23">
    <cfRule type="top10" dxfId="354" priority="18" rank="1"/>
  </conditionalFormatting>
  <conditionalFormatting sqref="F24">
    <cfRule type="top10" dxfId="353" priority="1" rank="1"/>
  </conditionalFormatting>
  <conditionalFormatting sqref="G24">
    <cfRule type="top10" dxfId="352" priority="2" rank="1"/>
  </conditionalFormatting>
  <conditionalFormatting sqref="H24">
    <cfRule type="top10" dxfId="351" priority="3" rank="1"/>
  </conditionalFormatting>
  <conditionalFormatting sqref="I24">
    <cfRule type="top10" dxfId="350" priority="4" rank="1"/>
  </conditionalFormatting>
  <conditionalFormatting sqref="J24">
    <cfRule type="top10" dxfId="349" priority="5" rank="1"/>
  </conditionalFormatting>
  <conditionalFormatting sqref="E24">
    <cfRule type="top10" dxfId="348" priority="6" rank="1"/>
  </conditionalFormatting>
  <hyperlinks>
    <hyperlink ref="Q1" location="'Bristol VA Rankings'!A1" display="Back to Ranking" xr:uid="{9794F5D7-256B-4301-9385-D255D8EC50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 B20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9229D-AD72-4A15-99D8-320F8EE0DDBF}">
  <dimension ref="A1:Q8"/>
  <sheetViews>
    <sheetView workbookViewId="0">
      <selection activeCell="C17" sqref="C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34</v>
      </c>
      <c r="B2" s="40" t="s">
        <v>38</v>
      </c>
      <c r="C2" s="41">
        <v>43953</v>
      </c>
      <c r="D2" s="42" t="s">
        <v>30</v>
      </c>
      <c r="E2" s="43">
        <v>198</v>
      </c>
      <c r="F2" s="43">
        <v>190</v>
      </c>
      <c r="G2" s="43">
        <v>187</v>
      </c>
      <c r="H2" s="43">
        <v>186</v>
      </c>
      <c r="I2" s="43">
        <v>183</v>
      </c>
      <c r="J2" s="43">
        <v>192</v>
      </c>
      <c r="K2" s="44">
        <f>COUNT(E2:J2)</f>
        <v>6</v>
      </c>
      <c r="L2" s="44">
        <f>SUM(E2:J2)</f>
        <v>1136</v>
      </c>
      <c r="M2" s="45">
        <f>IFERROR(L2/K2,0)</f>
        <v>189.33333333333334</v>
      </c>
      <c r="N2" s="46">
        <v>10</v>
      </c>
      <c r="O2" s="47">
        <f>SUM(M2+N2)</f>
        <v>199.33333333333334</v>
      </c>
    </row>
    <row r="3" spans="1:17" x14ac:dyDescent="0.25">
      <c r="A3" s="39" t="s">
        <v>34</v>
      </c>
      <c r="B3" s="40" t="s">
        <v>47</v>
      </c>
      <c r="C3" s="41">
        <v>43967</v>
      </c>
      <c r="D3" s="42" t="s">
        <v>43</v>
      </c>
      <c r="E3" s="43">
        <v>191</v>
      </c>
      <c r="F3" s="43">
        <v>190</v>
      </c>
      <c r="G3" s="43">
        <v>188</v>
      </c>
      <c r="H3" s="43">
        <v>190</v>
      </c>
      <c r="I3" s="43">
        <v>192</v>
      </c>
      <c r="J3" s="43">
        <v>193</v>
      </c>
      <c r="K3" s="44">
        <v>6</v>
      </c>
      <c r="L3" s="44">
        <v>1144</v>
      </c>
      <c r="M3" s="45">
        <v>190.66666666666666</v>
      </c>
      <c r="N3" s="46">
        <v>10</v>
      </c>
      <c r="O3" s="47">
        <v>200.66666666666666</v>
      </c>
    </row>
    <row r="4" spans="1:17" x14ac:dyDescent="0.25">
      <c r="A4" s="39" t="s">
        <v>34</v>
      </c>
      <c r="B4" s="40" t="s">
        <v>47</v>
      </c>
      <c r="C4" s="41">
        <v>44031</v>
      </c>
      <c r="D4" s="42" t="s">
        <v>43</v>
      </c>
      <c r="E4" s="43">
        <v>194</v>
      </c>
      <c r="F4" s="43">
        <v>183</v>
      </c>
      <c r="G4" s="43">
        <v>188</v>
      </c>
      <c r="H4" s="43">
        <v>193</v>
      </c>
      <c r="I4" s="43"/>
      <c r="J4" s="43"/>
      <c r="K4" s="44">
        <v>4</v>
      </c>
      <c r="L4" s="44">
        <v>758</v>
      </c>
      <c r="M4" s="45">
        <v>189.5</v>
      </c>
      <c r="N4" s="46">
        <v>8</v>
      </c>
      <c r="O4" s="47">
        <v>197.5</v>
      </c>
    </row>
    <row r="5" spans="1:17" x14ac:dyDescent="0.25">
      <c r="A5" s="39" t="s">
        <v>34</v>
      </c>
      <c r="B5" s="40" t="s">
        <v>47</v>
      </c>
      <c r="C5" s="41">
        <v>44044</v>
      </c>
      <c r="D5" s="42" t="s">
        <v>43</v>
      </c>
      <c r="E5" s="43">
        <v>189</v>
      </c>
      <c r="F5" s="43">
        <v>196</v>
      </c>
      <c r="G5" s="43">
        <v>197</v>
      </c>
      <c r="H5" s="43">
        <v>190</v>
      </c>
      <c r="I5" s="43"/>
      <c r="J5" s="43"/>
      <c r="K5" s="44">
        <v>4</v>
      </c>
      <c r="L5" s="44">
        <v>772</v>
      </c>
      <c r="M5" s="45">
        <v>193</v>
      </c>
      <c r="N5" s="46">
        <v>4</v>
      </c>
      <c r="O5" s="47">
        <v>197</v>
      </c>
    </row>
    <row r="8" spans="1:17" x14ac:dyDescent="0.25">
      <c r="K8" s="7">
        <f>SUM(K2:K7)</f>
        <v>20</v>
      </c>
      <c r="L8" s="7">
        <f>SUM(L2:L7)</f>
        <v>3810</v>
      </c>
      <c r="M8" s="13">
        <f>SUM(L8/K8)</f>
        <v>190.5</v>
      </c>
      <c r="N8" s="7">
        <f>SUM(N2:N7)</f>
        <v>32</v>
      </c>
      <c r="O8" s="13">
        <f>SUM(M8+N8)</f>
        <v>222.5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_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5:J5 B5:C5" name="Range1_2_3"/>
    <protectedRange algorithmName="SHA-512" hashValue="ON39YdpmFHfN9f47KpiRvqrKx0V9+erV1CNkpWzYhW/Qyc6aT8rEyCrvauWSYGZK2ia3o7vd3akF07acHAFpOA==" saltValue="yVW9XmDwTqEnmpSGai0KYg==" spinCount="100000" sqref="D5" name="Range1_1_1_2"/>
  </protectedRanges>
  <conditionalFormatting sqref="J2">
    <cfRule type="top10" dxfId="347" priority="23" rank="1"/>
  </conditionalFormatting>
  <conditionalFormatting sqref="I2">
    <cfRule type="top10" dxfId="346" priority="24" rank="1"/>
  </conditionalFormatting>
  <conditionalFormatting sqref="H2">
    <cfRule type="top10" dxfId="345" priority="19" rank="1"/>
  </conditionalFormatting>
  <conditionalFormatting sqref="G2">
    <cfRule type="top10" dxfId="344" priority="20" rank="1"/>
  </conditionalFormatting>
  <conditionalFormatting sqref="F2">
    <cfRule type="top10" dxfId="343" priority="21" rank="1"/>
  </conditionalFormatting>
  <conditionalFormatting sqref="E2">
    <cfRule type="top10" dxfId="342" priority="22" rank="1"/>
  </conditionalFormatting>
  <conditionalFormatting sqref="J3">
    <cfRule type="top10" dxfId="341" priority="13" rank="1"/>
  </conditionalFormatting>
  <conditionalFormatting sqref="I3">
    <cfRule type="top10" dxfId="340" priority="14" rank="1"/>
  </conditionalFormatting>
  <conditionalFormatting sqref="H3">
    <cfRule type="top10" dxfId="339" priority="15" rank="1"/>
  </conditionalFormatting>
  <conditionalFormatting sqref="G3">
    <cfRule type="top10" dxfId="338" priority="16" rank="1"/>
  </conditionalFormatting>
  <conditionalFormatting sqref="F3">
    <cfRule type="top10" dxfId="337" priority="17" rank="1"/>
  </conditionalFormatting>
  <conditionalFormatting sqref="E3">
    <cfRule type="top10" dxfId="336" priority="18" rank="1"/>
  </conditionalFormatting>
  <conditionalFormatting sqref="J4">
    <cfRule type="top10" dxfId="335" priority="7" rank="1"/>
  </conditionalFormatting>
  <conditionalFormatting sqref="I4">
    <cfRule type="top10" dxfId="334" priority="8" rank="1"/>
  </conditionalFormatting>
  <conditionalFormatting sqref="H4">
    <cfRule type="top10" dxfId="333" priority="9" rank="1"/>
  </conditionalFormatting>
  <conditionalFormatting sqref="G4">
    <cfRule type="top10" dxfId="332" priority="10" rank="1"/>
  </conditionalFormatting>
  <conditionalFormatting sqref="F4">
    <cfRule type="top10" dxfId="331" priority="11" rank="1"/>
  </conditionalFormatting>
  <conditionalFormatting sqref="E4">
    <cfRule type="top10" dxfId="330" priority="12" rank="1"/>
  </conditionalFormatting>
  <conditionalFormatting sqref="J5">
    <cfRule type="top10" dxfId="329" priority="1" rank="1"/>
  </conditionalFormatting>
  <conditionalFormatting sqref="I5">
    <cfRule type="top10" dxfId="328" priority="2" rank="1"/>
  </conditionalFormatting>
  <conditionalFormatting sqref="H5">
    <cfRule type="top10" dxfId="327" priority="3" rank="1"/>
  </conditionalFormatting>
  <conditionalFormatting sqref="G5">
    <cfRule type="top10" dxfId="326" priority="4" rank="1"/>
  </conditionalFormatting>
  <conditionalFormatting sqref="F5">
    <cfRule type="top10" dxfId="325" priority="5" rank="1"/>
  </conditionalFormatting>
  <conditionalFormatting sqref="E5">
    <cfRule type="top10" dxfId="324" priority="6" rank="1"/>
  </conditionalFormatting>
  <hyperlinks>
    <hyperlink ref="Q1" location="'Bristol VA Rankings'!A1" display="Back to Ranking" xr:uid="{498D98AF-2AF1-41CA-8801-83F9C8578A8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B5486A-6F9B-48F3-9878-B9C5758A4B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AC529-FB02-4176-B9F2-2EA6C8D32C1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66</v>
      </c>
      <c r="C2" s="41">
        <v>44058</v>
      </c>
      <c r="D2" s="42" t="s">
        <v>30</v>
      </c>
      <c r="E2" s="43">
        <v>197</v>
      </c>
      <c r="F2" s="43">
        <v>199</v>
      </c>
      <c r="G2" s="43">
        <v>200</v>
      </c>
      <c r="H2" s="43"/>
      <c r="I2" s="43"/>
      <c r="J2" s="43"/>
      <c r="K2" s="44">
        <f>COUNT(E2:J2)</f>
        <v>3</v>
      </c>
      <c r="L2" s="44">
        <f>SUM(E2:J2)</f>
        <v>596</v>
      </c>
      <c r="M2" s="45">
        <f>IFERROR(L2/K2,0)</f>
        <v>198.66666666666666</v>
      </c>
      <c r="N2" s="46">
        <v>5</v>
      </c>
      <c r="O2" s="47">
        <f>SUM(M2+N2)</f>
        <v>203.66666666666666</v>
      </c>
    </row>
    <row r="5" spans="1:17" x14ac:dyDescent="0.25">
      <c r="K5" s="7">
        <f>SUM(K2:K4)</f>
        <v>3</v>
      </c>
      <c r="L5" s="7">
        <f>SUM(L2:L4)</f>
        <v>596</v>
      </c>
      <c r="M5" s="13">
        <f>SUM(L5/K5)</f>
        <v>198.66666666666666</v>
      </c>
      <c r="N5" s="7">
        <f>SUM(N2:N4)</f>
        <v>5</v>
      </c>
      <c r="O5" s="13">
        <f>SUM(M5+N5)</f>
        <v>203.66666666666666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F2">
    <cfRule type="top10" dxfId="323" priority="5" rank="1"/>
  </conditionalFormatting>
  <conditionalFormatting sqref="G2">
    <cfRule type="top10" dxfId="322" priority="4" rank="1"/>
  </conditionalFormatting>
  <conditionalFormatting sqref="H2">
    <cfRule type="top10" dxfId="321" priority="3" rank="1"/>
  </conditionalFormatting>
  <conditionalFormatting sqref="I2">
    <cfRule type="top10" dxfId="320" priority="1" rank="1"/>
  </conditionalFormatting>
  <conditionalFormatting sqref="J2">
    <cfRule type="top10" dxfId="319" priority="2" rank="1"/>
  </conditionalFormatting>
  <conditionalFormatting sqref="E2">
    <cfRule type="top10" dxfId="318" priority="6" rank="1"/>
  </conditionalFormatting>
  <hyperlinks>
    <hyperlink ref="Q1" location="'Bristol VA Rankings'!A1" display="Back to Ranking" xr:uid="{B1D94331-D875-4539-A3AC-10F08E08AF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084B86-0128-43CF-A717-DE5FBDEF5F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13"/>
  <sheetViews>
    <sheetView workbookViewId="0">
      <selection activeCell="C19" sqref="C19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31</v>
      </c>
      <c r="C2" s="41">
        <v>43953</v>
      </c>
      <c r="D2" s="42" t="s">
        <v>30</v>
      </c>
      <c r="E2" s="43">
        <v>194</v>
      </c>
      <c r="F2" s="43">
        <v>196</v>
      </c>
      <c r="G2" s="43">
        <v>195</v>
      </c>
      <c r="H2" s="43">
        <v>194</v>
      </c>
      <c r="I2" s="43">
        <v>194</v>
      </c>
      <c r="J2" s="43">
        <v>188</v>
      </c>
      <c r="K2" s="44">
        <f>COUNT(E2:J2)</f>
        <v>6</v>
      </c>
      <c r="L2" s="44">
        <f>SUM(E2:J2)</f>
        <v>1161</v>
      </c>
      <c r="M2" s="45">
        <f>IFERROR(L2/K2,0)</f>
        <v>193.5</v>
      </c>
      <c r="N2" s="46">
        <v>12</v>
      </c>
      <c r="O2" s="47">
        <f>SUM(M2+N2)</f>
        <v>205.5</v>
      </c>
    </row>
    <row r="3" spans="1:17" x14ac:dyDescent="0.25">
      <c r="A3" s="39" t="s">
        <v>28</v>
      </c>
      <c r="B3" s="40" t="s">
        <v>31</v>
      </c>
      <c r="C3" s="41">
        <v>43967</v>
      </c>
      <c r="D3" s="42" t="s">
        <v>43</v>
      </c>
      <c r="E3" s="43">
        <v>198</v>
      </c>
      <c r="F3" s="43">
        <v>195</v>
      </c>
      <c r="G3" s="43">
        <v>197</v>
      </c>
      <c r="H3" s="43">
        <v>196</v>
      </c>
      <c r="I3" s="43">
        <v>194</v>
      </c>
      <c r="J3" s="43">
        <v>195</v>
      </c>
      <c r="K3" s="44">
        <v>6</v>
      </c>
      <c r="L3" s="44">
        <v>1175</v>
      </c>
      <c r="M3" s="45">
        <v>195.83333333333334</v>
      </c>
      <c r="N3" s="46">
        <v>6</v>
      </c>
      <c r="O3" s="47">
        <v>201.83333333333334</v>
      </c>
    </row>
    <row r="4" spans="1:17" x14ac:dyDescent="0.25">
      <c r="A4" s="39" t="s">
        <v>28</v>
      </c>
      <c r="B4" s="40" t="s">
        <v>31</v>
      </c>
      <c r="C4" s="41">
        <v>43988</v>
      </c>
      <c r="D4" s="42" t="s">
        <v>43</v>
      </c>
      <c r="E4" s="43">
        <v>193</v>
      </c>
      <c r="F4" s="43">
        <v>198.001</v>
      </c>
      <c r="G4" s="43">
        <v>196</v>
      </c>
      <c r="H4" s="43">
        <v>197</v>
      </c>
      <c r="I4" s="43"/>
      <c r="J4" s="43"/>
      <c r="K4" s="44">
        <v>4</v>
      </c>
      <c r="L4" s="44">
        <v>784.00099999999998</v>
      </c>
      <c r="M4" s="45">
        <v>196.00024999999999</v>
      </c>
      <c r="N4" s="46">
        <v>4</v>
      </c>
      <c r="O4" s="47">
        <v>200.00024999999999</v>
      </c>
    </row>
    <row r="5" spans="1:17" x14ac:dyDescent="0.25">
      <c r="A5" s="39" t="s">
        <v>28</v>
      </c>
      <c r="B5" s="40" t="s">
        <v>31</v>
      </c>
      <c r="C5" s="41">
        <v>43996</v>
      </c>
      <c r="D5" s="42" t="s">
        <v>43</v>
      </c>
      <c r="E5" s="43">
        <v>196</v>
      </c>
      <c r="F5" s="43">
        <v>196</v>
      </c>
      <c r="G5" s="43">
        <v>193</v>
      </c>
      <c r="H5" s="43">
        <v>192</v>
      </c>
      <c r="I5" s="43"/>
      <c r="J5" s="43"/>
      <c r="K5" s="44">
        <v>4</v>
      </c>
      <c r="L5" s="44">
        <v>777</v>
      </c>
      <c r="M5" s="45">
        <v>194.25</v>
      </c>
      <c r="N5" s="46">
        <v>2</v>
      </c>
      <c r="O5" s="47">
        <v>196.25</v>
      </c>
    </row>
    <row r="6" spans="1:17" x14ac:dyDescent="0.25">
      <c r="A6" s="39" t="s">
        <v>28</v>
      </c>
      <c r="B6" s="40" t="s">
        <v>31</v>
      </c>
      <c r="C6" s="41">
        <v>44031</v>
      </c>
      <c r="D6" s="42" t="s">
        <v>43</v>
      </c>
      <c r="E6" s="43">
        <v>198</v>
      </c>
      <c r="F6" s="43">
        <v>194</v>
      </c>
      <c r="G6" s="43">
        <v>194</v>
      </c>
      <c r="H6" s="43">
        <v>197</v>
      </c>
      <c r="I6" s="43"/>
      <c r="J6" s="43"/>
      <c r="K6" s="44">
        <v>4</v>
      </c>
      <c r="L6" s="44">
        <v>783</v>
      </c>
      <c r="M6" s="45">
        <v>195.75</v>
      </c>
      <c r="N6" s="46">
        <v>6</v>
      </c>
      <c r="O6" s="47">
        <v>201.75</v>
      </c>
    </row>
    <row r="7" spans="1:17" x14ac:dyDescent="0.25">
      <c r="A7" s="39" t="s">
        <v>28</v>
      </c>
      <c r="B7" s="40" t="s">
        <v>31</v>
      </c>
      <c r="C7" s="41">
        <v>44044</v>
      </c>
      <c r="D7" s="42" t="s">
        <v>43</v>
      </c>
      <c r="E7" s="43">
        <v>196</v>
      </c>
      <c r="F7" s="43">
        <v>197</v>
      </c>
      <c r="G7" s="43">
        <v>199</v>
      </c>
      <c r="H7" s="43">
        <v>193</v>
      </c>
      <c r="I7" s="43"/>
      <c r="J7" s="43"/>
      <c r="K7" s="44">
        <v>4</v>
      </c>
      <c r="L7" s="44">
        <v>785</v>
      </c>
      <c r="M7" s="45">
        <v>196.25</v>
      </c>
      <c r="N7" s="46">
        <v>3</v>
      </c>
      <c r="O7" s="47">
        <v>199.25</v>
      </c>
    </row>
    <row r="8" spans="1:17" x14ac:dyDescent="0.25">
      <c r="A8" s="39" t="s">
        <v>28</v>
      </c>
      <c r="B8" s="40" t="s">
        <v>31</v>
      </c>
      <c r="C8" s="41">
        <v>44051</v>
      </c>
      <c r="D8" s="42" t="s">
        <v>30</v>
      </c>
      <c r="E8" s="43">
        <v>199</v>
      </c>
      <c r="F8" s="43">
        <v>199</v>
      </c>
      <c r="G8" s="43">
        <v>198</v>
      </c>
      <c r="H8" s="43"/>
      <c r="I8" s="43"/>
      <c r="J8" s="43"/>
      <c r="K8" s="44">
        <f>COUNT(E8:J8)</f>
        <v>3</v>
      </c>
      <c r="L8" s="44">
        <f>SUM(E8:J8)</f>
        <v>596</v>
      </c>
      <c r="M8" s="45">
        <f>IFERROR(L8/K8,0)</f>
        <v>198.66666666666666</v>
      </c>
      <c r="N8" s="46">
        <v>2</v>
      </c>
      <c r="O8" s="47">
        <f>SUM(M8+N8)</f>
        <v>200.66666666666666</v>
      </c>
    </row>
    <row r="9" spans="1:17" x14ac:dyDescent="0.25">
      <c r="A9" s="39" t="s">
        <v>28</v>
      </c>
      <c r="B9" s="40" t="s">
        <v>31</v>
      </c>
      <c r="C9" s="41">
        <v>44058</v>
      </c>
      <c r="D9" s="42" t="s">
        <v>30</v>
      </c>
      <c r="E9" s="43">
        <v>197.001</v>
      </c>
      <c r="F9" s="43">
        <v>200</v>
      </c>
      <c r="G9" s="43">
        <v>197</v>
      </c>
      <c r="H9" s="43"/>
      <c r="I9" s="43"/>
      <c r="J9" s="43"/>
      <c r="K9" s="44">
        <f>COUNT(E9:J9)</f>
        <v>3</v>
      </c>
      <c r="L9" s="44">
        <f>SUM(E9:J9)</f>
        <v>594.00099999999998</v>
      </c>
      <c r="M9" s="45">
        <f>IFERROR(L9/K9,0)</f>
        <v>198.00033333333332</v>
      </c>
      <c r="N9" s="46">
        <v>8</v>
      </c>
      <c r="O9" s="47">
        <f>SUM(M9+N9)</f>
        <v>206.00033333333332</v>
      </c>
    </row>
    <row r="10" spans="1:17" x14ac:dyDescent="0.25">
      <c r="A10" s="39" t="s">
        <v>28</v>
      </c>
      <c r="B10" s="40" t="s">
        <v>31</v>
      </c>
      <c r="C10" s="41">
        <v>44059</v>
      </c>
      <c r="D10" s="42" t="s">
        <v>43</v>
      </c>
      <c r="E10" s="43">
        <v>197</v>
      </c>
      <c r="F10" s="43">
        <v>192</v>
      </c>
      <c r="G10" s="43">
        <v>196</v>
      </c>
      <c r="H10" s="43">
        <v>198</v>
      </c>
      <c r="I10" s="43"/>
      <c r="J10" s="43"/>
      <c r="K10" s="44">
        <v>4</v>
      </c>
      <c r="L10" s="44">
        <f t="shared" ref="L10" si="0">SUM(E10:H10)</f>
        <v>783</v>
      </c>
      <c r="M10" s="45">
        <v>195.75</v>
      </c>
      <c r="N10" s="46">
        <v>3</v>
      </c>
      <c r="O10" s="47">
        <f t="shared" ref="O10" si="1">SUM(M10+N10)</f>
        <v>198.75</v>
      </c>
    </row>
    <row r="13" spans="1:17" x14ac:dyDescent="0.25">
      <c r="K13" s="7">
        <f>SUM(K2:K12)</f>
        <v>38</v>
      </c>
      <c r="L13" s="7">
        <f>SUM(L2:L12)</f>
        <v>7438.0020000000004</v>
      </c>
      <c r="M13" s="13">
        <f>SUM(L13/K13)</f>
        <v>195.73689473684212</v>
      </c>
      <c r="N13" s="7">
        <f>SUM(N2:N12)</f>
        <v>46</v>
      </c>
      <c r="O13" s="13">
        <f>SUM(M13+N13)</f>
        <v>241.73689473684212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8:J8 B8:C8" name="Range1_10_1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3_1"/>
    <protectedRange algorithmName="SHA-512" hashValue="ON39YdpmFHfN9f47KpiRvqrKx0V9+erV1CNkpWzYhW/Qyc6aT8rEyCrvauWSYGZK2ia3o7vd3akF07acHAFpOA==" saltValue="yVW9XmDwTqEnmpSGai0KYg==" spinCount="100000" sqref="I9:J9 B9:C9" name="Range1_9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9:H9" name="Range1_3_2_3"/>
    <protectedRange algorithmName="SHA-512" hashValue="ON39YdpmFHfN9f47KpiRvqrKx0V9+erV1CNkpWzYhW/Qyc6aT8rEyCrvauWSYGZK2ia3o7vd3akF07acHAFpOA==" saltValue="yVW9XmDwTqEnmpSGai0KYg==" spinCount="100000" sqref="I10:J10 B10:C10" name="Range1_21_1"/>
    <protectedRange algorithmName="SHA-512" hashValue="ON39YdpmFHfN9f47KpiRvqrKx0V9+erV1CNkpWzYhW/Qyc6aT8rEyCrvauWSYGZK2ia3o7vd3akF07acHAFpOA==" saltValue="yVW9XmDwTqEnmpSGai0KYg==" spinCount="100000" sqref="D10" name="Range1_1_11_1"/>
    <protectedRange algorithmName="SHA-512" hashValue="ON39YdpmFHfN9f47KpiRvqrKx0V9+erV1CNkpWzYhW/Qyc6aT8rEyCrvauWSYGZK2ia3o7vd3akF07acHAFpOA==" saltValue="yVW9XmDwTqEnmpSGai0KYg==" spinCount="100000" sqref="E10:H10" name="Range1_3_4"/>
  </protectedRanges>
  <conditionalFormatting sqref="G2">
    <cfRule type="top10" dxfId="317" priority="56" rank="1"/>
  </conditionalFormatting>
  <conditionalFormatting sqref="I2">
    <cfRule type="top10" dxfId="316" priority="59" rank="1"/>
  </conditionalFormatting>
  <conditionalFormatting sqref="J2">
    <cfRule type="top10" dxfId="315" priority="60" rank="1"/>
  </conditionalFormatting>
  <conditionalFormatting sqref="F2">
    <cfRule type="top10" dxfId="314" priority="57" rank="1"/>
  </conditionalFormatting>
  <conditionalFormatting sqref="H2">
    <cfRule type="top10" dxfId="313" priority="55" rank="1"/>
  </conditionalFormatting>
  <conditionalFormatting sqref="E2">
    <cfRule type="top10" dxfId="312" priority="58" rank="1"/>
  </conditionalFormatting>
  <conditionalFormatting sqref="F3">
    <cfRule type="top10" dxfId="311" priority="49" rank="1"/>
  </conditionalFormatting>
  <conditionalFormatting sqref="G3">
    <cfRule type="top10" dxfId="310" priority="50" rank="1"/>
  </conditionalFormatting>
  <conditionalFormatting sqref="H3">
    <cfRule type="top10" dxfId="309" priority="51" rank="1"/>
  </conditionalFormatting>
  <conditionalFormatting sqref="I3">
    <cfRule type="top10" dxfId="308" priority="52" rank="1"/>
  </conditionalFormatting>
  <conditionalFormatting sqref="J3">
    <cfRule type="top10" dxfId="307" priority="53" rank="1"/>
  </conditionalFormatting>
  <conditionalFormatting sqref="E3">
    <cfRule type="top10" dxfId="306" priority="54" rank="1"/>
  </conditionalFormatting>
  <conditionalFormatting sqref="F4">
    <cfRule type="top10" dxfId="305" priority="47" rank="1"/>
  </conditionalFormatting>
  <conditionalFormatting sqref="G4">
    <cfRule type="top10" dxfId="304" priority="46" rank="1"/>
  </conditionalFormatting>
  <conditionalFormatting sqref="H4">
    <cfRule type="top10" dxfId="303" priority="45" rank="1"/>
  </conditionalFormatting>
  <conditionalFormatting sqref="I4">
    <cfRule type="top10" dxfId="302" priority="43" rank="1"/>
  </conditionalFormatting>
  <conditionalFormatting sqref="J4">
    <cfRule type="top10" dxfId="301" priority="44" rank="1"/>
  </conditionalFormatting>
  <conditionalFormatting sqref="E4">
    <cfRule type="top10" dxfId="300" priority="48" rank="1"/>
  </conditionalFormatting>
  <conditionalFormatting sqref="F5">
    <cfRule type="top10" dxfId="299" priority="41" rank="1"/>
  </conditionalFormatting>
  <conditionalFormatting sqref="G5">
    <cfRule type="top10" dxfId="298" priority="40" rank="1"/>
  </conditionalFormatting>
  <conditionalFormatting sqref="H5">
    <cfRule type="top10" dxfId="297" priority="39" rank="1"/>
  </conditionalFormatting>
  <conditionalFormatting sqref="I5">
    <cfRule type="top10" dxfId="296" priority="37" rank="1"/>
  </conditionalFormatting>
  <conditionalFormatting sqref="J5">
    <cfRule type="top10" dxfId="295" priority="38" rank="1"/>
  </conditionalFormatting>
  <conditionalFormatting sqref="E5">
    <cfRule type="top10" dxfId="294" priority="42" rank="1"/>
  </conditionalFormatting>
  <conditionalFormatting sqref="F6">
    <cfRule type="top10" dxfId="293" priority="35" rank="1"/>
  </conditionalFormatting>
  <conditionalFormatting sqref="G6">
    <cfRule type="top10" dxfId="292" priority="34" rank="1"/>
  </conditionalFormatting>
  <conditionalFormatting sqref="H6">
    <cfRule type="top10" dxfId="291" priority="33" rank="1"/>
  </conditionalFormatting>
  <conditionalFormatting sqref="I6">
    <cfRule type="top10" dxfId="290" priority="31" rank="1"/>
  </conditionalFormatting>
  <conditionalFormatting sqref="J6">
    <cfRule type="top10" dxfId="289" priority="32" rank="1"/>
  </conditionalFormatting>
  <conditionalFormatting sqref="E6">
    <cfRule type="top10" dxfId="288" priority="36" rank="1"/>
  </conditionalFormatting>
  <conditionalFormatting sqref="F7">
    <cfRule type="top10" dxfId="287" priority="29" rank="1"/>
  </conditionalFormatting>
  <conditionalFormatting sqref="G7">
    <cfRule type="top10" dxfId="286" priority="28" rank="1"/>
  </conditionalFormatting>
  <conditionalFormatting sqref="H7">
    <cfRule type="top10" dxfId="285" priority="27" rank="1"/>
  </conditionalFormatting>
  <conditionalFormatting sqref="I7">
    <cfRule type="top10" dxfId="284" priority="25" rank="1"/>
  </conditionalFormatting>
  <conditionalFormatting sqref="J7">
    <cfRule type="top10" dxfId="283" priority="26" rank="1"/>
  </conditionalFormatting>
  <conditionalFormatting sqref="E7">
    <cfRule type="top10" dxfId="282" priority="30" rank="1"/>
  </conditionalFormatting>
  <conditionalFormatting sqref="F8">
    <cfRule type="top10" dxfId="281" priority="23" rank="1"/>
  </conditionalFormatting>
  <conditionalFormatting sqref="G8">
    <cfRule type="top10" dxfId="280" priority="22" rank="1"/>
  </conditionalFormatting>
  <conditionalFormatting sqref="H8">
    <cfRule type="top10" dxfId="279" priority="21" rank="1"/>
  </conditionalFormatting>
  <conditionalFormatting sqref="I8">
    <cfRule type="top10" dxfId="278" priority="19" rank="1"/>
  </conditionalFormatting>
  <conditionalFormatting sqref="J8">
    <cfRule type="top10" dxfId="277" priority="20" rank="1"/>
  </conditionalFormatting>
  <conditionalFormatting sqref="E8">
    <cfRule type="top10" dxfId="276" priority="24" rank="1"/>
  </conditionalFormatting>
  <conditionalFormatting sqref="F9">
    <cfRule type="top10" dxfId="275" priority="17" rank="1"/>
  </conditionalFormatting>
  <conditionalFormatting sqref="G9">
    <cfRule type="top10" dxfId="274" priority="16" rank="1"/>
  </conditionalFormatting>
  <conditionalFormatting sqref="H9">
    <cfRule type="top10" dxfId="273" priority="15" rank="1"/>
  </conditionalFormatting>
  <conditionalFormatting sqref="I9">
    <cfRule type="top10" dxfId="272" priority="13" rank="1"/>
  </conditionalFormatting>
  <conditionalFormatting sqref="J9">
    <cfRule type="top10" dxfId="271" priority="14" rank="1"/>
  </conditionalFormatting>
  <conditionalFormatting sqref="E9">
    <cfRule type="top10" dxfId="270" priority="18" rank="1"/>
  </conditionalFormatting>
  <conditionalFormatting sqref="F10">
    <cfRule type="top10" dxfId="269" priority="1" rank="1"/>
  </conditionalFormatting>
  <conditionalFormatting sqref="G10">
    <cfRule type="top10" dxfId="268" priority="2" rank="1"/>
  </conditionalFormatting>
  <conditionalFormatting sqref="H10">
    <cfRule type="top10" dxfId="267" priority="3" rank="1"/>
  </conditionalFormatting>
  <conditionalFormatting sqref="I10">
    <cfRule type="top10" dxfId="266" priority="4" rank="1"/>
  </conditionalFormatting>
  <conditionalFormatting sqref="J10">
    <cfRule type="top10" dxfId="265" priority="5" rank="1"/>
  </conditionalFormatting>
  <conditionalFormatting sqref="E10">
    <cfRule type="top10" dxfId="264" priority="6" rank="1"/>
  </conditionalFormatting>
  <hyperlinks>
    <hyperlink ref="Q1" location="'Bristol VA Rankings'!A1" display="Back to Ranking" xr:uid="{A65BE249-7DFD-478E-AA91-E92C8C3EDA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01C59-82F3-4311-88CE-E9B4870700E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74</v>
      </c>
      <c r="C2" s="41">
        <v>44058</v>
      </c>
      <c r="D2" s="42" t="s">
        <v>30</v>
      </c>
      <c r="E2" s="43">
        <v>192</v>
      </c>
      <c r="F2" s="43">
        <v>194</v>
      </c>
      <c r="G2" s="43">
        <v>193</v>
      </c>
      <c r="H2" s="43"/>
      <c r="I2" s="43"/>
      <c r="J2" s="43"/>
      <c r="K2" s="44">
        <f>COUNT(E2:J2)</f>
        <v>3</v>
      </c>
      <c r="L2" s="44">
        <f>SUM(E2:J2)</f>
        <v>579</v>
      </c>
      <c r="M2" s="45">
        <f>IFERROR(L2/K2,0)</f>
        <v>193</v>
      </c>
      <c r="N2" s="46">
        <v>2</v>
      </c>
      <c r="O2" s="47">
        <f>SUM(M2+N2)</f>
        <v>195</v>
      </c>
    </row>
    <row r="5" spans="1:17" x14ac:dyDescent="0.25">
      <c r="K5" s="7">
        <f>SUM(K2:K4)</f>
        <v>3</v>
      </c>
      <c r="L5" s="7">
        <f>SUM(L2:L4)</f>
        <v>579</v>
      </c>
      <c r="M5" s="13">
        <f>SUM(L5/K5)</f>
        <v>193</v>
      </c>
      <c r="N5" s="7">
        <f>SUM(N2:N4)</f>
        <v>2</v>
      </c>
      <c r="O5" s="13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E2">
    <cfRule type="top10" dxfId="263" priority="6" rank="1"/>
  </conditionalFormatting>
  <conditionalFormatting sqref="F2">
    <cfRule type="top10" dxfId="262" priority="5" rank="1"/>
  </conditionalFormatting>
  <conditionalFormatting sqref="G2">
    <cfRule type="top10" dxfId="261" priority="4" rank="1"/>
  </conditionalFormatting>
  <conditionalFormatting sqref="H2">
    <cfRule type="top10" dxfId="260" priority="3" rank="1"/>
  </conditionalFormatting>
  <conditionalFormatting sqref="I2">
    <cfRule type="top10" dxfId="259" priority="1" rank="1"/>
  </conditionalFormatting>
  <conditionalFormatting sqref="J2">
    <cfRule type="top10" dxfId="258" priority="2" rank="1"/>
  </conditionalFormatting>
  <hyperlinks>
    <hyperlink ref="Q1" location="'Bristol VA Rankings'!A1" display="Back to Ranking" xr:uid="{05E7B37A-4136-4EC5-A32B-378545936B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0FA888-A3DB-417A-87F4-04707FD0F9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0CC7-6D52-49A5-BB12-340BBD6DED42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26" t="s">
        <v>28</v>
      </c>
      <c r="B2" s="27" t="s">
        <v>29</v>
      </c>
      <c r="C2" s="28">
        <v>43953</v>
      </c>
      <c r="D2" s="29" t="s">
        <v>30</v>
      </c>
      <c r="E2" s="30">
        <v>197</v>
      </c>
      <c r="F2" s="30">
        <v>196.001</v>
      </c>
      <c r="G2" s="30">
        <v>197</v>
      </c>
      <c r="H2" s="30">
        <v>196</v>
      </c>
      <c r="I2" s="30">
        <v>190</v>
      </c>
      <c r="J2" s="30">
        <v>194</v>
      </c>
      <c r="K2" s="31">
        <f>COUNT(E2:J2)</f>
        <v>6</v>
      </c>
      <c r="L2" s="31">
        <f>SUM(E2:J2)</f>
        <v>1170.001</v>
      </c>
      <c r="M2" s="32">
        <f>IFERROR(L2/K2,0)</f>
        <v>195.00016666666667</v>
      </c>
      <c r="N2" s="33">
        <v>30</v>
      </c>
      <c r="O2" s="34">
        <f>SUM(M2+N2)</f>
        <v>225.00016666666667</v>
      </c>
    </row>
    <row r="3" spans="1:17" x14ac:dyDescent="0.25">
      <c r="A3" s="39" t="s">
        <v>28</v>
      </c>
      <c r="B3" s="40" t="s">
        <v>29</v>
      </c>
      <c r="C3" s="41">
        <v>43988</v>
      </c>
      <c r="D3" s="42" t="s">
        <v>43</v>
      </c>
      <c r="E3" s="43">
        <v>198</v>
      </c>
      <c r="F3" s="43">
        <v>196</v>
      </c>
      <c r="G3" s="43">
        <v>197</v>
      </c>
      <c r="H3" s="43">
        <v>198</v>
      </c>
      <c r="I3" s="43"/>
      <c r="J3" s="43"/>
      <c r="K3" s="44">
        <v>4</v>
      </c>
      <c r="L3" s="44">
        <v>789</v>
      </c>
      <c r="M3" s="45">
        <v>197.25</v>
      </c>
      <c r="N3" s="46">
        <v>3</v>
      </c>
      <c r="O3" s="47">
        <v>200.25</v>
      </c>
    </row>
    <row r="4" spans="1:17" x14ac:dyDescent="0.25">
      <c r="A4" s="39" t="s">
        <v>28</v>
      </c>
      <c r="B4" s="40" t="s">
        <v>29</v>
      </c>
      <c r="C4" s="41">
        <v>44058</v>
      </c>
      <c r="D4" s="42" t="s">
        <v>30</v>
      </c>
      <c r="E4" s="43">
        <v>194</v>
      </c>
      <c r="F4" s="43">
        <v>197</v>
      </c>
      <c r="G4" s="43">
        <v>200.001</v>
      </c>
      <c r="H4" s="43"/>
      <c r="I4" s="43"/>
      <c r="J4" s="43"/>
      <c r="K4" s="44">
        <f>COUNT(E4:J4)</f>
        <v>3</v>
      </c>
      <c r="L4" s="44">
        <f>SUM(E4:J4)</f>
        <v>591.00099999999998</v>
      </c>
      <c r="M4" s="45">
        <f>IFERROR(L4/K4,0)</f>
        <v>197.00033333333332</v>
      </c>
      <c r="N4" s="46">
        <v>4</v>
      </c>
      <c r="O4" s="47">
        <f>SUM(M4+N4)</f>
        <v>201.00033333333332</v>
      </c>
    </row>
    <row r="5" spans="1:17" x14ac:dyDescent="0.25">
      <c r="A5" s="39" t="s">
        <v>28</v>
      </c>
      <c r="B5" s="40" t="s">
        <v>29</v>
      </c>
      <c r="C5" s="41">
        <v>44059</v>
      </c>
      <c r="D5" s="42" t="s">
        <v>43</v>
      </c>
      <c r="E5" s="43">
        <v>193</v>
      </c>
      <c r="F5" s="43">
        <v>195</v>
      </c>
      <c r="G5" s="43">
        <v>195</v>
      </c>
      <c r="H5" s="43">
        <v>197</v>
      </c>
      <c r="I5" s="43"/>
      <c r="J5" s="43"/>
      <c r="K5" s="44">
        <v>4</v>
      </c>
      <c r="L5" s="44">
        <f t="shared" ref="L5" si="0">SUM(E5:H5)</f>
        <v>780</v>
      </c>
      <c r="M5" s="45">
        <f t="shared" ref="M5" si="1">SUM(L6/K5)</f>
        <v>0</v>
      </c>
      <c r="N5" s="46">
        <v>2</v>
      </c>
      <c r="O5" s="47">
        <f t="shared" ref="O5" si="2">SUM(M5+N5)</f>
        <v>2</v>
      </c>
    </row>
    <row r="8" spans="1:17" x14ac:dyDescent="0.25">
      <c r="K8" s="7">
        <f>SUM(K2:K7)</f>
        <v>17</v>
      </c>
      <c r="L8" s="7">
        <f>SUM(L2:L7)</f>
        <v>3330.002</v>
      </c>
      <c r="M8" s="13">
        <f>SUM(L8/K8)</f>
        <v>195.88247058823529</v>
      </c>
      <c r="N8" s="7">
        <f>SUM(N2:N7)</f>
        <v>39</v>
      </c>
      <c r="O8" s="13">
        <f>SUM(M8+N8)</f>
        <v>234.88247058823529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21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5:H5" name="Range1_3_4"/>
  </protectedRanges>
  <conditionalFormatting sqref="G2">
    <cfRule type="top10" dxfId="641" priority="26" rank="1"/>
  </conditionalFormatting>
  <conditionalFormatting sqref="I2">
    <cfRule type="top10" dxfId="640" priority="29" rank="1"/>
  </conditionalFormatting>
  <conditionalFormatting sqref="J2">
    <cfRule type="top10" dxfId="639" priority="30" rank="1"/>
  </conditionalFormatting>
  <conditionalFormatting sqref="F2">
    <cfRule type="top10" dxfId="638" priority="27" rank="1"/>
  </conditionalFormatting>
  <conditionalFormatting sqref="H2">
    <cfRule type="top10" dxfId="637" priority="25" rank="1"/>
  </conditionalFormatting>
  <conditionalFormatting sqref="E2">
    <cfRule type="top10" dxfId="636" priority="28" rank="1"/>
  </conditionalFormatting>
  <conditionalFormatting sqref="F3">
    <cfRule type="top10" dxfId="635" priority="23" rank="1"/>
  </conditionalFormatting>
  <conditionalFormatting sqref="G3">
    <cfRule type="top10" dxfId="634" priority="22" rank="1"/>
  </conditionalFormatting>
  <conditionalFormatting sqref="H3">
    <cfRule type="top10" dxfId="633" priority="21" rank="1"/>
  </conditionalFormatting>
  <conditionalFormatting sqref="I3">
    <cfRule type="top10" dxfId="632" priority="19" rank="1"/>
  </conditionalFormatting>
  <conditionalFormatting sqref="J3">
    <cfRule type="top10" dxfId="631" priority="20" rank="1"/>
  </conditionalFormatting>
  <conditionalFormatting sqref="E3">
    <cfRule type="top10" dxfId="630" priority="24" rank="1"/>
  </conditionalFormatting>
  <conditionalFormatting sqref="F4">
    <cfRule type="top10" dxfId="629" priority="17" rank="1"/>
  </conditionalFormatting>
  <conditionalFormatting sqref="G4">
    <cfRule type="top10" dxfId="628" priority="16" rank="1"/>
  </conditionalFormatting>
  <conditionalFormatting sqref="H4">
    <cfRule type="top10" dxfId="627" priority="15" rank="1"/>
  </conditionalFormatting>
  <conditionalFormatting sqref="I4">
    <cfRule type="top10" dxfId="626" priority="13" rank="1"/>
  </conditionalFormatting>
  <conditionalFormatting sqref="J4">
    <cfRule type="top10" dxfId="625" priority="14" rank="1"/>
  </conditionalFormatting>
  <conditionalFormatting sqref="E4">
    <cfRule type="top10" dxfId="624" priority="18" rank="1"/>
  </conditionalFormatting>
  <conditionalFormatting sqref="F5">
    <cfRule type="top10" dxfId="623" priority="1" rank="1"/>
  </conditionalFormatting>
  <conditionalFormatting sqref="G5">
    <cfRule type="top10" dxfId="622" priority="2" rank="1"/>
  </conditionalFormatting>
  <conditionalFormatting sqref="H5">
    <cfRule type="top10" dxfId="621" priority="3" rank="1"/>
  </conditionalFormatting>
  <conditionalFormatting sqref="I5">
    <cfRule type="top10" dxfId="620" priority="4" rank="1"/>
  </conditionalFormatting>
  <conditionalFormatting sqref="J5">
    <cfRule type="top10" dxfId="619" priority="5" rank="1"/>
  </conditionalFormatting>
  <conditionalFormatting sqref="E5">
    <cfRule type="top10" dxfId="618" priority="6" rank="1"/>
  </conditionalFormatting>
  <hyperlinks>
    <hyperlink ref="Q1" location="'Bristol VA Rankings'!A1" display="Back to Ranking" xr:uid="{12533579-0209-4A80-82EA-3062616241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57C9C1-62F2-48E1-B697-8E3F2E7607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2DC4F-5CD4-4D96-9159-7A80E64D1AA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72</v>
      </c>
      <c r="C2" s="41">
        <v>44058</v>
      </c>
      <c r="D2" s="42" t="s">
        <v>30</v>
      </c>
      <c r="E2" s="43">
        <v>191</v>
      </c>
      <c r="F2" s="43">
        <v>196</v>
      </c>
      <c r="G2" s="43">
        <v>197</v>
      </c>
      <c r="H2" s="43"/>
      <c r="I2" s="43"/>
      <c r="J2" s="43"/>
      <c r="K2" s="44">
        <f>COUNT(E2:J2)</f>
        <v>3</v>
      </c>
      <c r="L2" s="44">
        <f>SUM(E2:J2)</f>
        <v>584</v>
      </c>
      <c r="M2" s="45">
        <f>IFERROR(L2/K2,0)</f>
        <v>194.66666666666666</v>
      </c>
      <c r="N2" s="46">
        <v>2</v>
      </c>
      <c r="O2" s="47">
        <f>SUM(M2+N2)</f>
        <v>196.66666666666666</v>
      </c>
    </row>
    <row r="5" spans="1:17" x14ac:dyDescent="0.25">
      <c r="K5" s="7">
        <f>SUM(K2:K4)</f>
        <v>3</v>
      </c>
      <c r="L5" s="7">
        <f>SUM(L2:L4)</f>
        <v>584</v>
      </c>
      <c r="M5" s="13">
        <f>SUM(L5/K5)</f>
        <v>194.66666666666666</v>
      </c>
      <c r="N5" s="7">
        <f>SUM(N2:N4)</f>
        <v>2</v>
      </c>
      <c r="O5" s="13">
        <f>SUM(M5+N5)</f>
        <v>196.66666666666666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E2">
    <cfRule type="top10" dxfId="257" priority="6" rank="1"/>
  </conditionalFormatting>
  <conditionalFormatting sqref="F2">
    <cfRule type="top10" dxfId="256" priority="5" rank="1"/>
  </conditionalFormatting>
  <conditionalFormatting sqref="G2">
    <cfRule type="top10" dxfId="255" priority="4" rank="1"/>
  </conditionalFormatting>
  <conditionalFormatting sqref="H2">
    <cfRule type="top10" dxfId="254" priority="3" rank="1"/>
  </conditionalFormatting>
  <conditionalFormatting sqref="I2">
    <cfRule type="top10" dxfId="253" priority="1" rank="1"/>
  </conditionalFormatting>
  <conditionalFormatting sqref="J2">
    <cfRule type="top10" dxfId="252" priority="2" rank="1"/>
  </conditionalFormatting>
  <hyperlinks>
    <hyperlink ref="Q1" location="'Bristol VA Rankings'!A1" display="Back to Ranking" xr:uid="{A57CED2C-BA9F-4B0E-A3DA-AF126FF66F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0E4551-0AF5-4CAB-9C78-2DBE35C7A4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7177-D6E1-42F5-BFC9-870BE042E38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52</v>
      </c>
      <c r="B2" s="40" t="s">
        <v>61</v>
      </c>
      <c r="C2" s="41">
        <v>43996</v>
      </c>
      <c r="D2" s="42" t="s">
        <v>43</v>
      </c>
      <c r="E2" s="43">
        <v>152</v>
      </c>
      <c r="F2" s="43">
        <v>163</v>
      </c>
      <c r="G2" s="43">
        <v>142</v>
      </c>
      <c r="H2" s="43">
        <v>169</v>
      </c>
      <c r="I2" s="43"/>
      <c r="J2" s="43"/>
      <c r="K2" s="44">
        <v>4</v>
      </c>
      <c r="L2" s="44">
        <v>626</v>
      </c>
      <c r="M2" s="45">
        <v>156.5</v>
      </c>
      <c r="N2" s="46">
        <v>3</v>
      </c>
      <c r="O2" s="47">
        <v>159.5</v>
      </c>
    </row>
    <row r="5" spans="1:17" x14ac:dyDescent="0.25">
      <c r="K5" s="7">
        <f>SUM(K2:K4)</f>
        <v>4</v>
      </c>
      <c r="L5" s="7">
        <f>SUM(L2:L4)</f>
        <v>626</v>
      </c>
      <c r="M5" s="13">
        <f>SUM(L5/K5)</f>
        <v>156.5</v>
      </c>
      <c r="N5" s="7">
        <f>SUM(N2:N4)</f>
        <v>3</v>
      </c>
      <c r="O5" s="13">
        <f>SUM(M5+N5)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3_2"/>
    <protectedRange algorithmName="SHA-512" hashValue="ON39YdpmFHfN9f47KpiRvqrKx0V9+erV1CNkpWzYhW/Qyc6aT8rEyCrvauWSYGZK2ia3o7vd3akF07acHAFpOA==" saltValue="yVW9XmDwTqEnmpSGai0KYg==" spinCount="100000" sqref="D2" name="Range1_1_11_2"/>
  </protectedRanges>
  <conditionalFormatting sqref="I2">
    <cfRule type="top10" dxfId="251" priority="6" rank="1"/>
  </conditionalFormatting>
  <conditionalFormatting sqref="H2">
    <cfRule type="top10" dxfId="250" priority="2" rank="1"/>
  </conditionalFormatting>
  <conditionalFormatting sqref="J2">
    <cfRule type="top10" dxfId="249" priority="3" rank="1"/>
  </conditionalFormatting>
  <conditionalFormatting sqref="G2">
    <cfRule type="top10" dxfId="248" priority="5" rank="1"/>
  </conditionalFormatting>
  <conditionalFormatting sqref="F2">
    <cfRule type="top10" dxfId="247" priority="4" rank="1"/>
  </conditionalFormatting>
  <conditionalFormatting sqref="E2">
    <cfRule type="top10" dxfId="246" priority="1" rank="1"/>
  </conditionalFormatting>
  <hyperlinks>
    <hyperlink ref="Q1" location="'Bristol VA Rankings'!A1" display="Back to Ranking" xr:uid="{DC268DE9-ADAB-4534-BB78-1EC3C2EF0B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BC8841-2437-474F-AED4-F00C5B26BD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CF669-C9DD-42E4-B18D-E1351525F60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71</v>
      </c>
      <c r="C2" s="41">
        <v>44058</v>
      </c>
      <c r="D2" s="42" t="s">
        <v>30</v>
      </c>
      <c r="E2" s="43">
        <v>193</v>
      </c>
      <c r="F2" s="43">
        <v>199</v>
      </c>
      <c r="G2" s="43">
        <v>195</v>
      </c>
      <c r="H2" s="43"/>
      <c r="I2" s="43"/>
      <c r="J2" s="43"/>
      <c r="K2" s="44">
        <f>COUNT(E2:J2)</f>
        <v>3</v>
      </c>
      <c r="L2" s="44">
        <f>SUM(E2:J2)</f>
        <v>587</v>
      </c>
      <c r="M2" s="45">
        <f>IFERROR(L2/K2,0)</f>
        <v>195.66666666666666</v>
      </c>
      <c r="N2" s="46">
        <v>2</v>
      </c>
      <c r="O2" s="47">
        <f>SUM(M2+N2)</f>
        <v>197.66666666666666</v>
      </c>
    </row>
    <row r="5" spans="1:17" x14ac:dyDescent="0.25">
      <c r="K5" s="7">
        <f>SUM(K2:K4)</f>
        <v>3</v>
      </c>
      <c r="L5" s="7">
        <f>SUM(L2:L4)</f>
        <v>587</v>
      </c>
      <c r="M5" s="13">
        <f>SUM(L5/K5)</f>
        <v>195.66666666666666</v>
      </c>
      <c r="N5" s="7">
        <f>SUM(N2:N4)</f>
        <v>2</v>
      </c>
      <c r="O5" s="13">
        <f>SUM(M5+N5)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9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J2" name="Range1_3_2_2"/>
  </protectedRanges>
  <conditionalFormatting sqref="F2">
    <cfRule type="top10" dxfId="245" priority="5" rank="1"/>
  </conditionalFormatting>
  <conditionalFormatting sqref="G2">
    <cfRule type="top10" dxfId="244" priority="4" rank="1"/>
  </conditionalFormatting>
  <conditionalFormatting sqref="H2">
    <cfRule type="top10" dxfId="243" priority="3" rank="1"/>
  </conditionalFormatting>
  <conditionalFormatting sqref="I2">
    <cfRule type="top10" dxfId="242" priority="1" rank="1"/>
  </conditionalFormatting>
  <conditionalFormatting sqref="J2">
    <cfRule type="top10" dxfId="241" priority="2" rank="1"/>
  </conditionalFormatting>
  <conditionalFormatting sqref="E2">
    <cfRule type="top10" dxfId="240" priority="6" rank="1"/>
  </conditionalFormatting>
  <hyperlinks>
    <hyperlink ref="Q1" location="'Bristol VA Rankings'!A1" display="Back to Ranking" xr:uid="{F9A6DF59-A105-4CB3-AC80-C4323F9453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00205F-8BD8-4EDF-B917-72FAA007457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7EBB-AF42-4BFE-ACD4-885F8AC42216}">
  <dimension ref="A1:Q5"/>
  <sheetViews>
    <sheetView workbookViewId="0">
      <selection activeCell="E14" sqref="E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49</v>
      </c>
      <c r="C2" s="41">
        <v>43967</v>
      </c>
      <c r="D2" s="42" t="s">
        <v>43</v>
      </c>
      <c r="E2" s="43">
        <v>187</v>
      </c>
      <c r="F2" s="43">
        <v>186</v>
      </c>
      <c r="G2" s="43">
        <v>183</v>
      </c>
      <c r="H2" s="43">
        <v>189</v>
      </c>
      <c r="I2" s="43">
        <v>193</v>
      </c>
      <c r="J2" s="43">
        <v>183</v>
      </c>
      <c r="K2" s="44">
        <v>6</v>
      </c>
      <c r="L2" s="44">
        <v>1121</v>
      </c>
      <c r="M2" s="45">
        <v>186.83333333333334</v>
      </c>
      <c r="N2" s="46">
        <v>8</v>
      </c>
      <c r="O2" s="47">
        <v>194.83333333333334</v>
      </c>
    </row>
    <row r="5" spans="1:17" x14ac:dyDescent="0.25">
      <c r="K5" s="7">
        <f>SUM(K2:K4)</f>
        <v>6</v>
      </c>
      <c r="L5" s="7">
        <f>SUM(L2:L4)</f>
        <v>1121</v>
      </c>
      <c r="M5" s="13">
        <f>SUM(L5/K5)</f>
        <v>186.83333333333334</v>
      </c>
      <c r="N5" s="7">
        <f>SUM(N2:N4)</f>
        <v>8</v>
      </c>
      <c r="O5" s="13">
        <f>SUM(M5+N5)</f>
        <v>194.83333333333334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2"/>
    <protectedRange algorithmName="SHA-512" hashValue="ON39YdpmFHfN9f47KpiRvqrKx0V9+erV1CNkpWzYhW/Qyc6aT8rEyCrvauWSYGZK2ia3o7vd3akF07acHAFpOA==" saltValue="yVW9XmDwTqEnmpSGai0KYg==" spinCount="100000" sqref="D2" name="Range1_1_2_4"/>
  </protectedRanges>
  <conditionalFormatting sqref="E2">
    <cfRule type="top10" dxfId="239" priority="6" rank="1"/>
  </conditionalFormatting>
  <conditionalFormatting sqref="F2">
    <cfRule type="top10" dxfId="238" priority="5" rank="1"/>
  </conditionalFormatting>
  <conditionalFormatting sqref="G2">
    <cfRule type="top10" dxfId="237" priority="4" rank="1"/>
  </conditionalFormatting>
  <conditionalFormatting sqref="H2">
    <cfRule type="top10" dxfId="236" priority="3" rank="1"/>
  </conditionalFormatting>
  <conditionalFormatting sqref="I2">
    <cfRule type="top10" dxfId="235" priority="2" rank="1"/>
  </conditionalFormatting>
  <conditionalFormatting sqref="J2">
    <cfRule type="top10" dxfId="234" priority="1" rank="1"/>
  </conditionalFormatting>
  <hyperlinks>
    <hyperlink ref="Q1" location="'Bristol VA Rankings'!A1" display="Back to Ranking" xr:uid="{57B495BE-D9C1-4858-9135-A1396237E6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C9E348-295F-493F-A749-F7A24CDCA3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7AAE2-3D7F-4DAA-BBFF-0322FF89A9D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67</v>
      </c>
      <c r="C2" s="41">
        <v>44058</v>
      </c>
      <c r="D2" s="42" t="s">
        <v>30</v>
      </c>
      <c r="E2" s="43">
        <v>197</v>
      </c>
      <c r="F2" s="43">
        <v>199</v>
      </c>
      <c r="G2" s="43">
        <v>198</v>
      </c>
      <c r="H2" s="43"/>
      <c r="I2" s="43"/>
      <c r="J2" s="43"/>
      <c r="K2" s="44">
        <f>COUNT(E2:J2)</f>
        <v>3</v>
      </c>
      <c r="L2" s="44">
        <f>SUM(E2:J2)</f>
        <v>594</v>
      </c>
      <c r="M2" s="45">
        <f>IFERROR(L2/K2,0)</f>
        <v>198</v>
      </c>
      <c r="N2" s="46">
        <v>3</v>
      </c>
      <c r="O2" s="47">
        <f>SUM(M2+N2)</f>
        <v>201</v>
      </c>
    </row>
    <row r="5" spans="1:17" x14ac:dyDescent="0.25">
      <c r="K5" s="7">
        <f>SUM(K2:K4)</f>
        <v>3</v>
      </c>
      <c r="L5" s="7">
        <f>SUM(L2:L4)</f>
        <v>594</v>
      </c>
      <c r="M5" s="13">
        <f>SUM(L5/K5)</f>
        <v>198</v>
      </c>
      <c r="N5" s="7">
        <f>SUM(N2:N4)</f>
        <v>3</v>
      </c>
      <c r="O5" s="13">
        <f>SUM(M5+N5)</f>
        <v>201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233" priority="5" rank="1"/>
  </conditionalFormatting>
  <conditionalFormatting sqref="G2">
    <cfRule type="top10" dxfId="232" priority="4" rank="1"/>
  </conditionalFormatting>
  <conditionalFormatting sqref="H2">
    <cfRule type="top10" dxfId="231" priority="3" rank="1"/>
  </conditionalFormatting>
  <conditionalFormatting sqref="I2">
    <cfRule type="top10" dxfId="230" priority="1" rank="1"/>
  </conditionalFormatting>
  <conditionalFormatting sqref="J2">
    <cfRule type="top10" dxfId="229" priority="2" rank="1"/>
  </conditionalFormatting>
  <conditionalFormatting sqref="E2">
    <cfRule type="top10" dxfId="228" priority="6" rank="1"/>
  </conditionalFormatting>
  <hyperlinks>
    <hyperlink ref="Q1" location="'Bristol VA Rankings'!A1" display="Back to Ranking" xr:uid="{2475429A-A399-40EE-9E41-74AC27E131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6DE433-AF64-4D3F-9606-FE61A4E609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9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22"/>
    <col min="15" max="15" width="9.140625" style="2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25" t="s">
        <v>13</v>
      </c>
      <c r="N1" s="2" t="s">
        <v>14</v>
      </c>
      <c r="O1" s="20" t="s">
        <v>15</v>
      </c>
      <c r="Q1" s="23" t="s">
        <v>26</v>
      </c>
    </row>
    <row r="2" spans="1:17" x14ac:dyDescent="0.25">
      <c r="A2" s="39" t="s">
        <v>28</v>
      </c>
      <c r="B2" s="40" t="s">
        <v>32</v>
      </c>
      <c r="C2" s="41">
        <v>43953</v>
      </c>
      <c r="D2" s="42" t="s">
        <v>30</v>
      </c>
      <c r="E2" s="43">
        <v>193</v>
      </c>
      <c r="F2" s="43">
        <v>190</v>
      </c>
      <c r="G2" s="43">
        <v>187</v>
      </c>
      <c r="H2" s="43">
        <v>186</v>
      </c>
      <c r="I2" s="43">
        <v>188</v>
      </c>
      <c r="J2" s="43">
        <v>179</v>
      </c>
      <c r="K2" s="44">
        <f>COUNT(E2:J2)</f>
        <v>6</v>
      </c>
      <c r="L2" s="44">
        <f>SUM(E2:J2)</f>
        <v>1123</v>
      </c>
      <c r="M2" s="45">
        <f>IFERROR(L2/K2,0)</f>
        <v>187.16666666666666</v>
      </c>
      <c r="N2" s="46">
        <v>6</v>
      </c>
      <c r="O2" s="47">
        <f>SUM(M2+N2)</f>
        <v>193.16666666666666</v>
      </c>
    </row>
    <row r="3" spans="1:17" x14ac:dyDescent="0.25">
      <c r="A3" s="39" t="s">
        <v>28</v>
      </c>
      <c r="B3" s="40" t="s">
        <v>32</v>
      </c>
      <c r="C3" s="41">
        <v>43967</v>
      </c>
      <c r="D3" s="42" t="s">
        <v>43</v>
      </c>
      <c r="E3" s="43">
        <v>191</v>
      </c>
      <c r="F3" s="43">
        <v>190</v>
      </c>
      <c r="G3" s="43">
        <v>190</v>
      </c>
      <c r="H3" s="43">
        <v>188</v>
      </c>
      <c r="I3" s="43">
        <v>192</v>
      </c>
      <c r="J3" s="43">
        <v>191</v>
      </c>
      <c r="K3" s="44">
        <v>6</v>
      </c>
      <c r="L3" s="44">
        <v>1142</v>
      </c>
      <c r="M3" s="45">
        <v>190.33333333333334</v>
      </c>
      <c r="N3" s="46">
        <v>4</v>
      </c>
      <c r="O3" s="47">
        <v>194.33333333333334</v>
      </c>
    </row>
    <row r="4" spans="1:17" x14ac:dyDescent="0.25">
      <c r="A4" s="39" t="s">
        <v>28</v>
      </c>
      <c r="B4" s="40" t="s">
        <v>32</v>
      </c>
      <c r="C4" s="41">
        <v>43988</v>
      </c>
      <c r="D4" s="42" t="s">
        <v>43</v>
      </c>
      <c r="E4" s="43">
        <v>195</v>
      </c>
      <c r="F4" s="43">
        <v>195</v>
      </c>
      <c r="G4" s="43">
        <v>193</v>
      </c>
      <c r="H4" s="43">
        <v>192</v>
      </c>
      <c r="I4" s="43"/>
      <c r="J4" s="43"/>
      <c r="K4" s="44">
        <v>4</v>
      </c>
      <c r="L4" s="44">
        <v>775</v>
      </c>
      <c r="M4" s="45">
        <v>193.75</v>
      </c>
      <c r="N4" s="46">
        <v>2</v>
      </c>
      <c r="O4" s="47">
        <v>195.75</v>
      </c>
    </row>
    <row r="5" spans="1:17" x14ac:dyDescent="0.25">
      <c r="A5" s="39" t="s">
        <v>28</v>
      </c>
      <c r="B5" s="40" t="s">
        <v>32</v>
      </c>
      <c r="C5" s="41">
        <v>43996</v>
      </c>
      <c r="D5" s="42" t="s">
        <v>43</v>
      </c>
      <c r="E5" s="43">
        <v>198</v>
      </c>
      <c r="F5" s="43">
        <v>195</v>
      </c>
      <c r="G5" s="43">
        <v>198</v>
      </c>
      <c r="H5" s="43">
        <v>196</v>
      </c>
      <c r="I5" s="43"/>
      <c r="J5" s="43"/>
      <c r="K5" s="44">
        <v>4</v>
      </c>
      <c r="L5" s="44">
        <v>787</v>
      </c>
      <c r="M5" s="45">
        <v>196.75</v>
      </c>
      <c r="N5" s="46">
        <v>4</v>
      </c>
      <c r="O5" s="47">
        <v>200.75</v>
      </c>
    </row>
    <row r="6" spans="1:17" x14ac:dyDescent="0.25">
      <c r="A6" s="39" t="s">
        <v>28</v>
      </c>
      <c r="B6" s="40" t="s">
        <v>32</v>
      </c>
      <c r="C6" s="41">
        <v>44031</v>
      </c>
      <c r="D6" s="42" t="s">
        <v>43</v>
      </c>
      <c r="E6" s="43">
        <v>195</v>
      </c>
      <c r="F6" s="43">
        <v>190</v>
      </c>
      <c r="G6" s="43">
        <v>195</v>
      </c>
      <c r="H6" s="43">
        <v>190</v>
      </c>
      <c r="I6" s="43"/>
      <c r="J6" s="43"/>
      <c r="K6" s="44">
        <v>4</v>
      </c>
      <c r="L6" s="44">
        <v>770</v>
      </c>
      <c r="M6" s="45">
        <v>192.5</v>
      </c>
      <c r="N6" s="46">
        <v>2</v>
      </c>
      <c r="O6" s="47">
        <v>194.5</v>
      </c>
    </row>
    <row r="9" spans="1:17" x14ac:dyDescent="0.25">
      <c r="K9" s="7">
        <f>SUM(K2:K8)</f>
        <v>24</v>
      </c>
      <c r="L9" s="7">
        <f>SUM(L2:L8)</f>
        <v>4597</v>
      </c>
      <c r="M9" s="21">
        <f>SUM(L9/K9)</f>
        <v>191.54166666666666</v>
      </c>
      <c r="N9" s="7">
        <f>SUM(N2:N8)</f>
        <v>18</v>
      </c>
      <c r="O9" s="21">
        <f>SUM(M9+N9)</f>
        <v>209.54166666666666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1_1"/>
  </protectedRanges>
  <conditionalFormatting sqref="G2">
    <cfRule type="top10" dxfId="227" priority="26" rank="1"/>
  </conditionalFormatting>
  <conditionalFormatting sqref="I2">
    <cfRule type="top10" dxfId="226" priority="29" rank="1"/>
  </conditionalFormatting>
  <conditionalFormatting sqref="J2">
    <cfRule type="top10" dxfId="225" priority="30" rank="1"/>
  </conditionalFormatting>
  <conditionalFormatting sqref="F2">
    <cfRule type="top10" dxfId="224" priority="27" rank="1"/>
  </conditionalFormatting>
  <conditionalFormatting sqref="H2">
    <cfRule type="top10" dxfId="223" priority="25" rank="1"/>
  </conditionalFormatting>
  <conditionalFormatting sqref="E2">
    <cfRule type="top10" dxfId="222" priority="28" rank="1"/>
  </conditionalFormatting>
  <conditionalFormatting sqref="F3">
    <cfRule type="top10" dxfId="221" priority="19" rank="1"/>
  </conditionalFormatting>
  <conditionalFormatting sqref="G3">
    <cfRule type="top10" dxfId="220" priority="20" rank="1"/>
  </conditionalFormatting>
  <conditionalFormatting sqref="H3">
    <cfRule type="top10" dxfId="219" priority="21" rank="1"/>
  </conditionalFormatting>
  <conditionalFormatting sqref="I3">
    <cfRule type="top10" dxfId="218" priority="22" rank="1"/>
  </conditionalFormatting>
  <conditionalFormatting sqref="J3">
    <cfRule type="top10" dxfId="217" priority="23" rank="1"/>
  </conditionalFormatting>
  <conditionalFormatting sqref="E3">
    <cfRule type="top10" dxfId="216" priority="24" rank="1"/>
  </conditionalFormatting>
  <conditionalFormatting sqref="F4">
    <cfRule type="top10" dxfId="215" priority="17" rank="1"/>
  </conditionalFormatting>
  <conditionalFormatting sqref="G4">
    <cfRule type="top10" dxfId="214" priority="16" rank="1"/>
  </conditionalFormatting>
  <conditionalFormatting sqref="H4">
    <cfRule type="top10" dxfId="213" priority="15" rank="1"/>
  </conditionalFormatting>
  <conditionalFormatting sqref="I4">
    <cfRule type="top10" dxfId="212" priority="13" rank="1"/>
  </conditionalFormatting>
  <conditionalFormatting sqref="J4">
    <cfRule type="top10" dxfId="211" priority="14" rank="1"/>
  </conditionalFormatting>
  <conditionalFormatting sqref="E4">
    <cfRule type="top10" dxfId="210" priority="18" rank="1"/>
  </conditionalFormatting>
  <conditionalFormatting sqref="F5">
    <cfRule type="top10" dxfId="209" priority="11" rank="1"/>
  </conditionalFormatting>
  <conditionalFormatting sqref="G5">
    <cfRule type="top10" dxfId="208" priority="10" rank="1"/>
  </conditionalFormatting>
  <conditionalFormatting sqref="H5">
    <cfRule type="top10" dxfId="207" priority="9" rank="1"/>
  </conditionalFormatting>
  <conditionalFormatting sqref="I5">
    <cfRule type="top10" dxfId="206" priority="7" rank="1"/>
  </conditionalFormatting>
  <conditionalFormatting sqref="J5">
    <cfRule type="top10" dxfId="205" priority="8" rank="1"/>
  </conditionalFormatting>
  <conditionalFormatting sqref="E5">
    <cfRule type="top10" dxfId="204" priority="12" rank="1"/>
  </conditionalFormatting>
  <conditionalFormatting sqref="F6">
    <cfRule type="top10" dxfId="203" priority="5" rank="1"/>
  </conditionalFormatting>
  <conditionalFormatting sqref="G6">
    <cfRule type="top10" dxfId="202" priority="4" rank="1"/>
  </conditionalFormatting>
  <conditionalFormatting sqref="H6">
    <cfRule type="top10" dxfId="201" priority="3" rank="1"/>
  </conditionalFormatting>
  <conditionalFormatting sqref="I6">
    <cfRule type="top10" dxfId="200" priority="1" rank="1"/>
  </conditionalFormatting>
  <conditionalFormatting sqref="J6">
    <cfRule type="top10" dxfId="199" priority="2" rank="1"/>
  </conditionalFormatting>
  <conditionalFormatting sqref="E6">
    <cfRule type="top10" dxfId="198" priority="6" rank="1"/>
  </conditionalFormatting>
  <hyperlinks>
    <hyperlink ref="Q1" location="'Bristol VA Rankings'!A1" display="Back to Ranking" xr:uid="{86E8479D-ED0B-4926-A24C-B8A5585AF5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02C22-661E-4437-B5E0-EC098501377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70</v>
      </c>
      <c r="C2" s="41">
        <v>44058</v>
      </c>
      <c r="D2" s="42" t="s">
        <v>30</v>
      </c>
      <c r="E2" s="43">
        <v>197</v>
      </c>
      <c r="F2" s="43">
        <v>198</v>
      </c>
      <c r="G2" s="43">
        <v>193</v>
      </c>
      <c r="H2" s="43"/>
      <c r="I2" s="43"/>
      <c r="J2" s="43"/>
      <c r="K2" s="44">
        <f>COUNT(E2:J2)</f>
        <v>3</v>
      </c>
      <c r="L2" s="44">
        <f>SUM(E2:J2)</f>
        <v>588</v>
      </c>
      <c r="M2" s="45">
        <f>IFERROR(L2/K2,0)</f>
        <v>196</v>
      </c>
      <c r="N2" s="46">
        <v>2</v>
      </c>
      <c r="O2" s="47">
        <f>SUM(M2+N2)</f>
        <v>198</v>
      </c>
    </row>
    <row r="5" spans="1:17" x14ac:dyDescent="0.25">
      <c r="K5" s="7">
        <f>SUM(K2:K4)</f>
        <v>3</v>
      </c>
      <c r="L5" s="7">
        <f>SUM(L2:L4)</f>
        <v>588</v>
      </c>
      <c r="M5" s="13">
        <f>SUM(L5/K5)</f>
        <v>196</v>
      </c>
      <c r="N5" s="7">
        <f>SUM(N2:N4)</f>
        <v>2</v>
      </c>
      <c r="O5" s="13">
        <f>SUM(M5+N5)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2_1"/>
  </protectedRanges>
  <conditionalFormatting sqref="F2">
    <cfRule type="top10" dxfId="197" priority="5" rank="1"/>
  </conditionalFormatting>
  <conditionalFormatting sqref="G2">
    <cfRule type="top10" dxfId="196" priority="4" rank="1"/>
  </conditionalFormatting>
  <conditionalFormatting sqref="H2">
    <cfRule type="top10" dxfId="195" priority="3" rank="1"/>
  </conditionalFormatting>
  <conditionalFormatting sqref="I2">
    <cfRule type="top10" dxfId="194" priority="1" rank="1"/>
  </conditionalFormatting>
  <conditionalFormatting sqref="J2">
    <cfRule type="top10" dxfId="193" priority="2" rank="1"/>
  </conditionalFormatting>
  <conditionalFormatting sqref="E2">
    <cfRule type="top10" dxfId="192" priority="6" rank="1"/>
  </conditionalFormatting>
  <hyperlinks>
    <hyperlink ref="Q1" location="'Bristol VA Rankings'!A1" display="Back to Ranking" xr:uid="{C70D9860-BBAE-4EE5-A7D3-8FA209EDD8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102317-A879-48DB-ABA3-DE8C8850CC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76A02-0FCA-42A8-B461-4165328DA32A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50</v>
      </c>
      <c r="C2" s="41">
        <v>43967</v>
      </c>
      <c r="D2" s="42" t="s">
        <v>43</v>
      </c>
      <c r="E2" s="43">
        <v>173</v>
      </c>
      <c r="F2" s="43">
        <v>177</v>
      </c>
      <c r="G2" s="43">
        <v>166</v>
      </c>
      <c r="H2" s="43">
        <v>169</v>
      </c>
      <c r="I2" s="43">
        <v>179</v>
      </c>
      <c r="J2" s="43">
        <v>173</v>
      </c>
      <c r="K2" s="44">
        <v>6</v>
      </c>
      <c r="L2" s="44">
        <v>1037</v>
      </c>
      <c r="M2" s="45">
        <v>172.83333333333334</v>
      </c>
      <c r="N2" s="46">
        <v>4</v>
      </c>
      <c r="O2" s="47">
        <v>176.83333333333334</v>
      </c>
    </row>
    <row r="5" spans="1:17" x14ac:dyDescent="0.25">
      <c r="K5" s="7">
        <f>SUM(K2:K4)</f>
        <v>6</v>
      </c>
      <c r="L5" s="7">
        <f>SUM(L2:L4)</f>
        <v>1037</v>
      </c>
      <c r="M5" s="13">
        <f>SUM(L5/K5)</f>
        <v>172.83333333333334</v>
      </c>
      <c r="N5" s="7">
        <f>SUM(N2:N4)</f>
        <v>4</v>
      </c>
      <c r="O5" s="13">
        <f>SUM(M5+N5)</f>
        <v>176.83333333333334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2"/>
    <protectedRange algorithmName="SHA-512" hashValue="ON39YdpmFHfN9f47KpiRvqrKx0V9+erV1CNkpWzYhW/Qyc6aT8rEyCrvauWSYGZK2ia3o7vd3akF07acHAFpOA==" saltValue="yVW9XmDwTqEnmpSGai0KYg==" spinCount="100000" sqref="D2" name="Range1_1_2_4"/>
  </protectedRanges>
  <conditionalFormatting sqref="E2">
    <cfRule type="top10" dxfId="191" priority="6" rank="1"/>
  </conditionalFormatting>
  <conditionalFormatting sqref="F2">
    <cfRule type="top10" dxfId="190" priority="5" rank="1"/>
  </conditionalFormatting>
  <conditionalFormatting sqref="G2">
    <cfRule type="top10" dxfId="189" priority="4" rank="1"/>
  </conditionalFormatting>
  <conditionalFormatting sqref="H2">
    <cfRule type="top10" dxfId="188" priority="3" rank="1"/>
  </conditionalFormatting>
  <conditionalFormatting sqref="I2">
    <cfRule type="top10" dxfId="187" priority="2" rank="1"/>
  </conditionalFormatting>
  <conditionalFormatting sqref="J2">
    <cfRule type="top10" dxfId="186" priority="1" rank="1"/>
  </conditionalFormatting>
  <hyperlinks>
    <hyperlink ref="Q1" location="'Bristol VA Rankings'!A1" display="Back to Ranking" xr:uid="{1B813FBE-CE30-4CD1-AAF8-4F2BCB5E51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A89E65-2791-407A-8570-20111FD240D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44B97-1F75-4C74-B2C2-9AEC08958AB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46</v>
      </c>
      <c r="C2" s="41">
        <v>43967</v>
      </c>
      <c r="D2" s="42" t="s">
        <v>43</v>
      </c>
      <c r="E2" s="43">
        <v>190</v>
      </c>
      <c r="F2" s="43">
        <v>189</v>
      </c>
      <c r="G2" s="43">
        <v>197</v>
      </c>
      <c r="H2" s="43">
        <v>195</v>
      </c>
      <c r="I2" s="43">
        <v>196</v>
      </c>
      <c r="J2" s="43">
        <v>188</v>
      </c>
      <c r="K2" s="44">
        <v>6</v>
      </c>
      <c r="L2" s="44">
        <v>1155</v>
      </c>
      <c r="M2" s="45">
        <v>192.5</v>
      </c>
      <c r="N2" s="46">
        <v>4</v>
      </c>
      <c r="O2" s="47">
        <v>196.5</v>
      </c>
    </row>
    <row r="5" spans="1:17" x14ac:dyDescent="0.25">
      <c r="K5" s="7">
        <f>SUM(K2:K4)</f>
        <v>6</v>
      </c>
      <c r="L5" s="7">
        <f>SUM(L2:L4)</f>
        <v>1155</v>
      </c>
      <c r="M5" s="13">
        <f>SUM(L5/K5)</f>
        <v>192.5</v>
      </c>
      <c r="N5" s="7">
        <f>SUM(N2:N4)</f>
        <v>4</v>
      </c>
      <c r="O5" s="13">
        <f>SUM(M5+N5)</f>
        <v>196.5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G2">
    <cfRule type="top10" dxfId="185" priority="2" rank="1"/>
  </conditionalFormatting>
  <conditionalFormatting sqref="F2">
    <cfRule type="top10" dxfId="184" priority="1" rank="1"/>
  </conditionalFormatting>
  <conditionalFormatting sqref="H2">
    <cfRule type="top10" dxfId="183" priority="3" rank="1"/>
  </conditionalFormatting>
  <conditionalFormatting sqref="I2">
    <cfRule type="top10" dxfId="182" priority="4" rank="1"/>
  </conditionalFormatting>
  <conditionalFormatting sqref="J2">
    <cfRule type="top10" dxfId="181" priority="5" rank="1"/>
  </conditionalFormatting>
  <conditionalFormatting sqref="E2">
    <cfRule type="top10" dxfId="180" priority="6" rank="1"/>
  </conditionalFormatting>
  <hyperlinks>
    <hyperlink ref="Q1" location="'Bristol VA Rankings'!A1" display="Back to Ranking" xr:uid="{3A935FAE-EB5D-442D-8B58-14D83D3389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E960F4-F32C-4BD1-9C7E-3ADCCE16A84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79C36-41DA-42E1-971B-E4344ED31B7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58</v>
      </c>
      <c r="C2" s="41">
        <v>43988</v>
      </c>
      <c r="D2" s="42" t="s">
        <v>43</v>
      </c>
      <c r="E2" s="43">
        <v>191</v>
      </c>
      <c r="F2" s="43">
        <v>194</v>
      </c>
      <c r="G2" s="43">
        <v>190</v>
      </c>
      <c r="H2" s="43">
        <v>186</v>
      </c>
      <c r="I2" s="43"/>
      <c r="J2" s="43"/>
      <c r="K2" s="44">
        <v>4</v>
      </c>
      <c r="L2" s="44">
        <v>761</v>
      </c>
      <c r="M2" s="45">
        <v>190.25</v>
      </c>
      <c r="N2" s="46">
        <v>4</v>
      </c>
      <c r="O2" s="47">
        <v>194.25</v>
      </c>
    </row>
    <row r="5" spans="1:17" x14ac:dyDescent="0.25">
      <c r="K5" s="7">
        <f>SUM(K2:K4)</f>
        <v>4</v>
      </c>
      <c r="L5" s="7">
        <f>SUM(L2:L4)</f>
        <v>761</v>
      </c>
      <c r="M5" s="13">
        <f>SUM(L5/K5)</f>
        <v>190.25</v>
      </c>
      <c r="N5" s="7">
        <f>SUM(N2:N4)</f>
        <v>4</v>
      </c>
      <c r="O5" s="13">
        <f>SUM(M5+N5)</f>
        <v>194.25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</protectedRanges>
  <conditionalFormatting sqref="E2">
    <cfRule type="top10" dxfId="179" priority="6" rank="1"/>
  </conditionalFormatting>
  <conditionalFormatting sqref="F2">
    <cfRule type="top10" dxfId="178" priority="5" rank="1"/>
  </conditionalFormatting>
  <conditionalFormatting sqref="G2">
    <cfRule type="top10" dxfId="177" priority="4" rank="1"/>
  </conditionalFormatting>
  <conditionalFormatting sqref="H2">
    <cfRule type="top10" dxfId="176" priority="3" rank="1"/>
  </conditionalFormatting>
  <conditionalFormatting sqref="I2">
    <cfRule type="top10" dxfId="175" priority="2" rank="1"/>
  </conditionalFormatting>
  <conditionalFormatting sqref="J2">
    <cfRule type="top10" dxfId="174" priority="1" rank="1"/>
  </conditionalFormatting>
  <hyperlinks>
    <hyperlink ref="Q1" location="'Bristol VA Rankings'!A1" display="Back to Ranking" xr:uid="{0CBF8CFC-0BD4-442B-B30C-78443DCFEC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1C6DD0-3FBD-40AB-A94D-713DFFB119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E78FA-54A7-44A3-BD3C-18C8349B1176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48</v>
      </c>
      <c r="C2" s="41">
        <v>43967</v>
      </c>
      <c r="D2" s="42" t="s">
        <v>43</v>
      </c>
      <c r="E2" s="43">
        <v>191</v>
      </c>
      <c r="F2" s="43">
        <v>195</v>
      </c>
      <c r="G2" s="43">
        <v>188</v>
      </c>
      <c r="H2" s="43">
        <v>195</v>
      </c>
      <c r="I2" s="43">
        <v>187</v>
      </c>
      <c r="J2" s="43">
        <v>187</v>
      </c>
      <c r="K2" s="44">
        <v>6</v>
      </c>
      <c r="L2" s="44">
        <v>1143</v>
      </c>
      <c r="M2" s="45">
        <v>190.5</v>
      </c>
      <c r="N2" s="46">
        <v>20</v>
      </c>
      <c r="O2" s="47">
        <v>210.5</v>
      </c>
    </row>
    <row r="3" spans="1:17" x14ac:dyDescent="0.25">
      <c r="A3" s="39" t="s">
        <v>21</v>
      </c>
      <c r="B3" s="40" t="s">
        <v>48</v>
      </c>
      <c r="C3" s="41">
        <v>43996</v>
      </c>
      <c r="D3" s="42" t="s">
        <v>43</v>
      </c>
      <c r="E3" s="43">
        <v>192</v>
      </c>
      <c r="F3" s="43">
        <v>189</v>
      </c>
      <c r="G3" s="43">
        <v>196</v>
      </c>
      <c r="H3" s="43">
        <v>184</v>
      </c>
      <c r="I3" s="43"/>
      <c r="J3" s="43"/>
      <c r="K3" s="44">
        <v>4</v>
      </c>
      <c r="L3" s="44">
        <v>761</v>
      </c>
      <c r="M3" s="45">
        <v>190.25</v>
      </c>
      <c r="N3" s="46">
        <v>4</v>
      </c>
      <c r="O3" s="47">
        <v>194.25</v>
      </c>
    </row>
    <row r="6" spans="1:17" x14ac:dyDescent="0.25">
      <c r="K6" s="7">
        <f>SUM(K2:K5)</f>
        <v>10</v>
      </c>
      <c r="L6" s="7">
        <f>SUM(L2:L5)</f>
        <v>1904</v>
      </c>
      <c r="M6" s="13">
        <f>SUM(L6/K6)</f>
        <v>190.4</v>
      </c>
      <c r="N6" s="7">
        <f>SUM(N2:N5)</f>
        <v>24</v>
      </c>
      <c r="O6" s="13">
        <f>SUM(M6+N6)</f>
        <v>214.4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2"/>
    <protectedRange algorithmName="SHA-512" hashValue="ON39YdpmFHfN9f47KpiRvqrKx0V9+erV1CNkpWzYhW/Qyc6aT8rEyCrvauWSYGZK2ia3o7vd3akF07acHAFpOA==" saltValue="yVW9XmDwTqEnmpSGai0KYg==" spinCount="100000" sqref="D2" name="Range1_1_2_4"/>
    <protectedRange algorithmName="SHA-512" hashValue="ON39YdpmFHfN9f47KpiRvqrKx0V9+erV1CNkpWzYhW/Qyc6aT8rEyCrvauWSYGZK2ia3o7vd3akF07acHAFpOA==" saltValue="yVW9XmDwTqEnmpSGai0KYg==" spinCount="100000" sqref="E3:J3 B3:C3" name="Range1_22"/>
    <protectedRange algorithmName="SHA-512" hashValue="ON39YdpmFHfN9f47KpiRvqrKx0V9+erV1CNkpWzYhW/Qyc6aT8rEyCrvauWSYGZK2ia3o7vd3akF07acHAFpOA==" saltValue="yVW9XmDwTqEnmpSGai0KYg==" spinCount="100000" sqref="D3" name="Range1_1_10"/>
  </protectedRanges>
  <conditionalFormatting sqref="E2">
    <cfRule type="top10" dxfId="617" priority="12" rank="1"/>
  </conditionalFormatting>
  <conditionalFormatting sqref="F2">
    <cfRule type="top10" dxfId="616" priority="11" rank="1"/>
  </conditionalFormatting>
  <conditionalFormatting sqref="G2">
    <cfRule type="top10" dxfId="615" priority="10" rank="1"/>
  </conditionalFormatting>
  <conditionalFormatting sqref="H2">
    <cfRule type="top10" dxfId="614" priority="9" rank="1"/>
  </conditionalFormatting>
  <conditionalFormatting sqref="I2">
    <cfRule type="top10" dxfId="613" priority="8" rank="1"/>
  </conditionalFormatting>
  <conditionalFormatting sqref="J2">
    <cfRule type="top10" dxfId="612" priority="7" rank="1"/>
  </conditionalFormatting>
  <conditionalFormatting sqref="E3">
    <cfRule type="top10" dxfId="611" priority="6" rank="1"/>
  </conditionalFormatting>
  <conditionalFormatting sqref="F3">
    <cfRule type="top10" dxfId="610" priority="5" rank="1"/>
  </conditionalFormatting>
  <conditionalFormatting sqref="G3">
    <cfRule type="top10" dxfId="609" priority="4" rank="1"/>
  </conditionalFormatting>
  <conditionalFormatting sqref="H3">
    <cfRule type="top10" dxfId="608" priority="3" rank="1"/>
  </conditionalFormatting>
  <conditionalFormatting sqref="I3">
    <cfRule type="top10" dxfId="607" priority="2" rank="1"/>
  </conditionalFormatting>
  <conditionalFormatting sqref="J3">
    <cfRule type="top10" dxfId="606" priority="1" rank="1"/>
  </conditionalFormatting>
  <hyperlinks>
    <hyperlink ref="Q1" location="'Bristol VA Rankings'!A1" display="Back to Ranking" xr:uid="{306955CF-5F93-4B7E-B1C4-B50C925C8B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CF1E7F-EF04-4D98-91AD-8032F1E146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33E4-1FA7-4BEF-806D-FEFDF516BCE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65</v>
      </c>
      <c r="C2" s="41">
        <v>44051</v>
      </c>
      <c r="D2" s="42" t="s">
        <v>30</v>
      </c>
      <c r="E2" s="43">
        <v>194</v>
      </c>
      <c r="F2" s="43">
        <v>192</v>
      </c>
      <c r="G2" s="43">
        <v>197</v>
      </c>
      <c r="H2" s="43"/>
      <c r="I2" s="43"/>
      <c r="J2" s="43"/>
      <c r="K2" s="44">
        <f>COUNT(E2:J2)</f>
        <v>3</v>
      </c>
      <c r="L2" s="44">
        <f>SUM(E2:J2)</f>
        <v>583</v>
      </c>
      <c r="M2" s="45">
        <f>IFERROR(L2/K2,0)</f>
        <v>194.33333333333334</v>
      </c>
      <c r="N2" s="46">
        <v>2</v>
      </c>
      <c r="O2" s="47">
        <f>SUM(M2+N2)</f>
        <v>196.33333333333334</v>
      </c>
    </row>
    <row r="5" spans="1:17" x14ac:dyDescent="0.25">
      <c r="K5" s="7">
        <f>SUM(K2:K4)</f>
        <v>3</v>
      </c>
      <c r="L5" s="7">
        <f>SUM(L2:L4)</f>
        <v>583</v>
      </c>
      <c r="M5" s="13">
        <f>SUM(L5/K5)</f>
        <v>194.33333333333334</v>
      </c>
      <c r="N5" s="7">
        <f>SUM(N2:N4)</f>
        <v>2</v>
      </c>
      <c r="O5" s="13">
        <f>SUM(M5+N5)</f>
        <v>196.33333333333334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0_2"/>
    <protectedRange algorithmName="SHA-512" hashValue="ON39YdpmFHfN9f47KpiRvqrKx0V9+erV1CNkpWzYhW/Qyc6aT8rEyCrvauWSYGZK2ia3o7vd3akF07acHAFpOA==" saltValue="yVW9XmDwTqEnmpSGai0KYg==" spinCount="100000" sqref="D2" name="Range1_1_8_2"/>
    <protectedRange algorithmName="SHA-512" hashValue="ON39YdpmFHfN9f47KpiRvqrKx0V9+erV1CNkpWzYhW/Qyc6aT8rEyCrvauWSYGZK2ia3o7vd3akF07acHAFpOA==" saltValue="yVW9XmDwTqEnmpSGai0KYg==" spinCount="100000" sqref="E2:J2" name="Range1_3_3_2"/>
  </protectedRanges>
  <conditionalFormatting sqref="F2">
    <cfRule type="top10" dxfId="173" priority="5" rank="1"/>
  </conditionalFormatting>
  <conditionalFormatting sqref="G2">
    <cfRule type="top10" dxfId="172" priority="4" rank="1"/>
  </conditionalFormatting>
  <conditionalFormatting sqref="H2">
    <cfRule type="top10" dxfId="171" priority="3" rank="1"/>
  </conditionalFormatting>
  <conditionalFormatting sqref="I2">
    <cfRule type="top10" dxfId="170" priority="1" rank="1"/>
  </conditionalFormatting>
  <conditionalFormatting sqref="J2">
    <cfRule type="top10" dxfId="169" priority="2" rank="1"/>
  </conditionalFormatting>
  <conditionalFormatting sqref="E2">
    <cfRule type="top10" dxfId="168" priority="6" rank="1"/>
  </conditionalFormatting>
  <hyperlinks>
    <hyperlink ref="Q1" location="'Bristol VA Rankings'!A1" display="Back to Ranking" xr:uid="{27A74A90-6D6B-4306-BA2A-0E378E6D49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B95B2A-6860-4B9E-BAD3-82DA7531DA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EBE59-7BE4-4A3F-9AF6-EB81C6EF1518}">
  <dimension ref="A1:Q7"/>
  <sheetViews>
    <sheetView workbookViewId="0">
      <selection activeCell="C14" sqref="C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54</v>
      </c>
      <c r="C2" s="41">
        <v>43988</v>
      </c>
      <c r="D2" s="42" t="s">
        <v>43</v>
      </c>
      <c r="E2" s="43">
        <v>191</v>
      </c>
      <c r="F2" s="43">
        <v>194</v>
      </c>
      <c r="G2" s="43">
        <v>197</v>
      </c>
      <c r="H2" s="43">
        <v>195</v>
      </c>
      <c r="I2" s="43"/>
      <c r="J2" s="43"/>
      <c r="K2" s="44">
        <v>4</v>
      </c>
      <c r="L2" s="44">
        <v>777</v>
      </c>
      <c r="M2" s="45">
        <v>194.25</v>
      </c>
      <c r="N2" s="46">
        <v>2</v>
      </c>
      <c r="O2" s="47">
        <v>196.25</v>
      </c>
    </row>
    <row r="3" spans="1:17" x14ac:dyDescent="0.25">
      <c r="A3" s="39" t="s">
        <v>28</v>
      </c>
      <c r="B3" s="40" t="s">
        <v>54</v>
      </c>
      <c r="C3" s="41">
        <v>44044</v>
      </c>
      <c r="D3" s="42" t="s">
        <v>43</v>
      </c>
      <c r="E3" s="43">
        <v>196</v>
      </c>
      <c r="F3" s="43">
        <v>198</v>
      </c>
      <c r="G3" s="43">
        <v>194</v>
      </c>
      <c r="H3" s="43">
        <v>195</v>
      </c>
      <c r="I3" s="43"/>
      <c r="J3" s="43"/>
      <c r="K3" s="44">
        <v>4</v>
      </c>
      <c r="L3" s="44">
        <v>783</v>
      </c>
      <c r="M3" s="45">
        <v>195.75</v>
      </c>
      <c r="N3" s="46">
        <v>2</v>
      </c>
      <c r="O3" s="47">
        <v>197.75</v>
      </c>
    </row>
    <row r="4" spans="1:17" x14ac:dyDescent="0.25">
      <c r="A4" s="39" t="s">
        <v>28</v>
      </c>
      <c r="B4" s="40" t="s">
        <v>54</v>
      </c>
      <c r="C4" s="41">
        <v>44059</v>
      </c>
      <c r="D4" s="42" t="s">
        <v>43</v>
      </c>
      <c r="E4" s="43">
        <v>195</v>
      </c>
      <c r="F4" s="43">
        <v>195</v>
      </c>
      <c r="G4" s="43">
        <v>198</v>
      </c>
      <c r="H4" s="43">
        <v>198</v>
      </c>
      <c r="I4" s="43"/>
      <c r="J4" s="43"/>
      <c r="K4" s="44">
        <v>4</v>
      </c>
      <c r="L4" s="44">
        <f t="shared" ref="L4" si="0">SUM(E4:H4)</f>
        <v>786</v>
      </c>
      <c r="M4" s="45">
        <v>196.5</v>
      </c>
      <c r="N4" s="46">
        <v>6</v>
      </c>
      <c r="O4" s="47">
        <f t="shared" ref="O4" si="1">SUM(M4+N4)</f>
        <v>202.5</v>
      </c>
    </row>
    <row r="7" spans="1:17" x14ac:dyDescent="0.25">
      <c r="K7" s="7">
        <f>SUM(K2:K6)</f>
        <v>12</v>
      </c>
      <c r="L7" s="7">
        <f>SUM(L2:L6)</f>
        <v>2346</v>
      </c>
      <c r="M7" s="13">
        <f>SUM(L7/K7)</f>
        <v>195.5</v>
      </c>
      <c r="N7" s="7">
        <f>SUM(N2:N6)</f>
        <v>10</v>
      </c>
      <c r="O7" s="13">
        <f>SUM(M7+N7)</f>
        <v>205.5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H2" name="Range1_3_2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21_1_1"/>
    <protectedRange algorithmName="SHA-512" hashValue="ON39YdpmFHfN9f47KpiRvqrKx0V9+erV1CNkpWzYhW/Qyc6aT8rEyCrvauWSYGZK2ia3o7vd3akF07acHAFpOA==" saltValue="yVW9XmDwTqEnmpSGai0KYg==" spinCount="100000" sqref="D4" name="Range1_1_11_1_1"/>
    <protectedRange algorithmName="SHA-512" hashValue="ON39YdpmFHfN9f47KpiRvqrKx0V9+erV1CNkpWzYhW/Qyc6aT8rEyCrvauWSYGZK2ia3o7vd3akF07acHAFpOA==" saltValue="yVW9XmDwTqEnmpSGai0KYg==" spinCount="100000" sqref="E4:H4" name="Range1_3_4_1"/>
  </protectedRanges>
  <conditionalFormatting sqref="F2">
    <cfRule type="top10" dxfId="167" priority="23" rank="1"/>
  </conditionalFormatting>
  <conditionalFormatting sqref="G2">
    <cfRule type="top10" dxfId="166" priority="22" rank="1"/>
  </conditionalFormatting>
  <conditionalFormatting sqref="H2">
    <cfRule type="top10" dxfId="165" priority="21" rank="1"/>
  </conditionalFormatting>
  <conditionalFormatting sqref="I2">
    <cfRule type="top10" dxfId="164" priority="19" rank="1"/>
  </conditionalFormatting>
  <conditionalFormatting sqref="J2">
    <cfRule type="top10" dxfId="163" priority="20" rank="1"/>
  </conditionalFormatting>
  <conditionalFormatting sqref="E2">
    <cfRule type="top10" dxfId="162" priority="24" rank="1"/>
  </conditionalFormatting>
  <conditionalFormatting sqref="F3">
    <cfRule type="top10" dxfId="161" priority="17" rank="1"/>
  </conditionalFormatting>
  <conditionalFormatting sqref="G3">
    <cfRule type="top10" dxfId="160" priority="16" rank="1"/>
  </conditionalFormatting>
  <conditionalFormatting sqref="H3">
    <cfRule type="top10" dxfId="159" priority="15" rank="1"/>
  </conditionalFormatting>
  <conditionalFormatting sqref="I3">
    <cfRule type="top10" dxfId="158" priority="13" rank="1"/>
  </conditionalFormatting>
  <conditionalFormatting sqref="J3">
    <cfRule type="top10" dxfId="157" priority="14" rank="1"/>
  </conditionalFormatting>
  <conditionalFormatting sqref="E3">
    <cfRule type="top10" dxfId="156" priority="18" rank="1"/>
  </conditionalFormatting>
  <conditionalFormatting sqref="F4">
    <cfRule type="top10" dxfId="155" priority="1" rank="1"/>
  </conditionalFormatting>
  <conditionalFormatting sqref="G4">
    <cfRule type="top10" dxfId="154" priority="2" rank="1"/>
  </conditionalFormatting>
  <conditionalFormatting sqref="H4">
    <cfRule type="top10" dxfId="153" priority="3" rank="1"/>
  </conditionalFormatting>
  <conditionalFormatting sqref="I4">
    <cfRule type="top10" dxfId="152" priority="4" rank="1"/>
  </conditionalFormatting>
  <conditionalFormatting sqref="J4">
    <cfRule type="top10" dxfId="151" priority="5" rank="1"/>
  </conditionalFormatting>
  <conditionalFormatting sqref="E4">
    <cfRule type="top10" dxfId="150" priority="6" rank="1"/>
  </conditionalFormatting>
  <hyperlinks>
    <hyperlink ref="Q1" location="'Bristol VA Rankings'!A1" display="Back to Ranking" xr:uid="{BF8693C4-8C1C-4CF4-9EC9-B15F8A4A24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8E6E56-2AD1-4EF4-858A-30996119B7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9B8C1-BB1E-41F8-A214-403B1AAB93D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64</v>
      </c>
      <c r="C2" s="41">
        <v>44051</v>
      </c>
      <c r="D2" s="42" t="s">
        <v>30</v>
      </c>
      <c r="E2" s="43">
        <v>195</v>
      </c>
      <c r="F2" s="43">
        <v>197</v>
      </c>
      <c r="G2" s="43">
        <v>197</v>
      </c>
      <c r="H2" s="43"/>
      <c r="I2" s="43"/>
      <c r="J2" s="43"/>
      <c r="K2" s="44">
        <f>COUNT(E2:J2)</f>
        <v>3</v>
      </c>
      <c r="L2" s="44">
        <f>SUM(E2:J2)</f>
        <v>589</v>
      </c>
      <c r="M2" s="45">
        <f>IFERROR(L2/K2,0)</f>
        <v>196.33333333333334</v>
      </c>
      <c r="N2" s="46">
        <v>2</v>
      </c>
      <c r="O2" s="47">
        <f>SUM(M2+N2)</f>
        <v>198.33333333333334</v>
      </c>
    </row>
    <row r="5" spans="1:17" x14ac:dyDescent="0.25">
      <c r="K5" s="7">
        <f>SUM(K2:K4)</f>
        <v>3</v>
      </c>
      <c r="L5" s="7">
        <f>SUM(L2:L4)</f>
        <v>589</v>
      </c>
      <c r="M5" s="13">
        <f>SUM(L5/K5)</f>
        <v>196.33333333333334</v>
      </c>
      <c r="N5" s="7">
        <f>SUM(N2:N4)</f>
        <v>2</v>
      </c>
      <c r="O5" s="13">
        <f>SUM(M5+N5)</f>
        <v>198.33333333333334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0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J2" name="Range1_3_3_1"/>
  </protectedRanges>
  <conditionalFormatting sqref="F2">
    <cfRule type="top10" dxfId="149" priority="5" rank="1"/>
  </conditionalFormatting>
  <conditionalFormatting sqref="G2">
    <cfRule type="top10" dxfId="148" priority="4" rank="1"/>
  </conditionalFormatting>
  <conditionalFormatting sqref="H2">
    <cfRule type="top10" dxfId="147" priority="3" rank="1"/>
  </conditionalFormatting>
  <conditionalFormatting sqref="I2">
    <cfRule type="top10" dxfId="146" priority="1" rank="1"/>
  </conditionalFormatting>
  <conditionalFormatting sqref="J2">
    <cfRule type="top10" dxfId="145" priority="2" rank="1"/>
  </conditionalFormatting>
  <conditionalFormatting sqref="E2">
    <cfRule type="top10" dxfId="144" priority="6" rank="1"/>
  </conditionalFormatting>
  <hyperlinks>
    <hyperlink ref="Q1" location="'Bristol VA Rankings'!A1" display="Back to Ranking" xr:uid="{B45F8266-5673-477B-BA2A-D78F93D4C7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993157-7979-40B5-9214-5F12F63591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21"/>
  <sheetViews>
    <sheetView workbookViewId="0">
      <selection activeCell="A9" sqref="A9:O9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34</v>
      </c>
      <c r="B2" s="40" t="s">
        <v>35</v>
      </c>
      <c r="C2" s="41">
        <v>43953</v>
      </c>
      <c r="D2" s="42" t="s">
        <v>30</v>
      </c>
      <c r="E2" s="43">
        <v>196</v>
      </c>
      <c r="F2" s="43">
        <v>194</v>
      </c>
      <c r="G2" s="43">
        <v>193</v>
      </c>
      <c r="H2" s="43">
        <v>190</v>
      </c>
      <c r="I2" s="43">
        <v>186</v>
      </c>
      <c r="J2" s="43">
        <v>192</v>
      </c>
      <c r="K2" s="44">
        <f>COUNT(E2:J2)</f>
        <v>6</v>
      </c>
      <c r="L2" s="44">
        <f>SUM(E2:J2)</f>
        <v>1151</v>
      </c>
      <c r="M2" s="45">
        <f>IFERROR(L2/K2,0)</f>
        <v>191.83333333333334</v>
      </c>
      <c r="N2" s="46">
        <v>22</v>
      </c>
      <c r="O2" s="47">
        <f>SUM(M2+N2)</f>
        <v>213.83333333333334</v>
      </c>
    </row>
    <row r="3" spans="1:17" x14ac:dyDescent="0.25">
      <c r="A3" s="39" t="s">
        <v>34</v>
      </c>
      <c r="B3" s="40" t="s">
        <v>35</v>
      </c>
      <c r="C3" s="41">
        <v>43967</v>
      </c>
      <c r="D3" s="42" t="s">
        <v>43</v>
      </c>
      <c r="E3" s="43">
        <v>188</v>
      </c>
      <c r="F3" s="43">
        <v>195</v>
      </c>
      <c r="G3" s="43">
        <v>193</v>
      </c>
      <c r="H3" s="43">
        <v>193</v>
      </c>
      <c r="I3" s="43">
        <v>189</v>
      </c>
      <c r="J3" s="43">
        <v>195</v>
      </c>
      <c r="K3" s="44">
        <v>6</v>
      </c>
      <c r="L3" s="44">
        <v>1153</v>
      </c>
      <c r="M3" s="45">
        <v>192.16666666666666</v>
      </c>
      <c r="N3" s="46">
        <v>22</v>
      </c>
      <c r="O3" s="47">
        <v>214.16666666666666</v>
      </c>
    </row>
    <row r="4" spans="1:17" x14ac:dyDescent="0.25">
      <c r="A4" s="39" t="s">
        <v>34</v>
      </c>
      <c r="B4" s="40" t="s">
        <v>35</v>
      </c>
      <c r="C4" s="41">
        <v>43988</v>
      </c>
      <c r="D4" s="42" t="s">
        <v>43</v>
      </c>
      <c r="E4" s="43">
        <v>191</v>
      </c>
      <c r="F4" s="43">
        <v>192</v>
      </c>
      <c r="G4" s="43">
        <v>196</v>
      </c>
      <c r="H4" s="43">
        <v>195</v>
      </c>
      <c r="I4" s="43"/>
      <c r="J4" s="43"/>
      <c r="K4" s="44">
        <v>4</v>
      </c>
      <c r="L4" s="44">
        <v>774</v>
      </c>
      <c r="M4" s="45">
        <v>193.5</v>
      </c>
      <c r="N4" s="46">
        <v>8</v>
      </c>
      <c r="O4" s="47">
        <v>201.5</v>
      </c>
    </row>
    <row r="5" spans="1:17" x14ac:dyDescent="0.25">
      <c r="A5" s="39" t="s">
        <v>34</v>
      </c>
      <c r="B5" s="40" t="s">
        <v>35</v>
      </c>
      <c r="C5" s="41">
        <v>43996</v>
      </c>
      <c r="D5" s="42" t="s">
        <v>43</v>
      </c>
      <c r="E5" s="43">
        <v>196</v>
      </c>
      <c r="F5" s="43">
        <v>193</v>
      </c>
      <c r="G5" s="43">
        <v>198</v>
      </c>
      <c r="H5" s="43">
        <v>193</v>
      </c>
      <c r="I5" s="43"/>
      <c r="J5" s="43"/>
      <c r="K5" s="44">
        <v>4</v>
      </c>
      <c r="L5" s="44">
        <v>780</v>
      </c>
      <c r="M5" s="45">
        <v>195</v>
      </c>
      <c r="N5" s="46">
        <v>9</v>
      </c>
      <c r="O5" s="47">
        <v>204</v>
      </c>
    </row>
    <row r="6" spans="1:17" x14ac:dyDescent="0.25">
      <c r="A6" s="39" t="s">
        <v>34</v>
      </c>
      <c r="B6" s="40" t="s">
        <v>35</v>
      </c>
      <c r="C6" s="41">
        <v>44031</v>
      </c>
      <c r="D6" s="42" t="s">
        <v>43</v>
      </c>
      <c r="E6" s="43">
        <v>192</v>
      </c>
      <c r="F6" s="43">
        <v>185</v>
      </c>
      <c r="G6" s="43">
        <v>187</v>
      </c>
      <c r="H6" s="43">
        <v>191</v>
      </c>
      <c r="I6" s="43"/>
      <c r="J6" s="43"/>
      <c r="K6" s="44">
        <v>4</v>
      </c>
      <c r="L6" s="44">
        <v>755</v>
      </c>
      <c r="M6" s="45">
        <v>188.75</v>
      </c>
      <c r="N6" s="46">
        <v>3</v>
      </c>
      <c r="O6" s="47">
        <v>191.75</v>
      </c>
    </row>
    <row r="7" spans="1:17" x14ac:dyDescent="0.25">
      <c r="A7" s="39" t="s">
        <v>34</v>
      </c>
      <c r="B7" s="40" t="s">
        <v>35</v>
      </c>
      <c r="C7" s="41">
        <v>44044</v>
      </c>
      <c r="D7" s="42" t="s">
        <v>43</v>
      </c>
      <c r="E7" s="43">
        <v>191</v>
      </c>
      <c r="F7" s="43">
        <v>200</v>
      </c>
      <c r="G7" s="43">
        <v>197.001</v>
      </c>
      <c r="H7" s="43">
        <v>198</v>
      </c>
      <c r="I7" s="43"/>
      <c r="J7" s="43"/>
      <c r="K7" s="44">
        <v>4</v>
      </c>
      <c r="L7" s="44">
        <v>786.00099999999998</v>
      </c>
      <c r="M7" s="45">
        <v>196.50024999999999</v>
      </c>
      <c r="N7" s="46">
        <v>13</v>
      </c>
      <c r="O7" s="47">
        <v>209.50024999999999</v>
      </c>
    </row>
    <row r="8" spans="1:17" x14ac:dyDescent="0.25">
      <c r="A8" s="39" t="s">
        <v>34</v>
      </c>
      <c r="B8" s="40" t="s">
        <v>35</v>
      </c>
      <c r="C8" s="41">
        <v>44058</v>
      </c>
      <c r="D8" s="42" t="s">
        <v>30</v>
      </c>
      <c r="E8" s="43">
        <v>191</v>
      </c>
      <c r="F8" s="43">
        <v>193</v>
      </c>
      <c r="G8" s="43">
        <v>195</v>
      </c>
      <c r="H8" s="43"/>
      <c r="I8" s="43"/>
      <c r="J8" s="43"/>
      <c r="K8" s="44">
        <f t="shared" ref="K8" si="0">COUNT(E8:J8)</f>
        <v>3</v>
      </c>
      <c r="L8" s="44">
        <f t="shared" ref="L8" si="1">SUM(E8:J8)</f>
        <v>579</v>
      </c>
      <c r="M8" s="45">
        <f t="shared" ref="M8" si="2">IFERROR(L8/K8,0)</f>
        <v>193</v>
      </c>
      <c r="N8" s="46">
        <v>5</v>
      </c>
      <c r="O8" s="47">
        <f t="shared" ref="O8" si="3">SUM(M8+N8)</f>
        <v>198</v>
      </c>
    </row>
    <row r="9" spans="1:17" x14ac:dyDescent="0.25">
      <c r="A9" s="39" t="s">
        <v>34</v>
      </c>
      <c r="B9" s="40" t="s">
        <v>35</v>
      </c>
      <c r="C9" s="41">
        <v>44059</v>
      </c>
      <c r="D9" s="42" t="s">
        <v>43</v>
      </c>
      <c r="E9" s="43">
        <v>200</v>
      </c>
      <c r="F9" s="43">
        <v>196</v>
      </c>
      <c r="G9" s="43">
        <v>193</v>
      </c>
      <c r="H9" s="43">
        <v>195</v>
      </c>
      <c r="I9" s="43"/>
      <c r="J9" s="43"/>
      <c r="K9" s="44">
        <v>4</v>
      </c>
      <c r="L9" s="44">
        <f>SUM(E9:H9)</f>
        <v>784</v>
      </c>
      <c r="M9" s="45">
        <v>196</v>
      </c>
      <c r="N9" s="46">
        <v>13</v>
      </c>
      <c r="O9" s="47">
        <f t="shared" ref="O9" si="4">SUM(M9+N9)</f>
        <v>209</v>
      </c>
    </row>
    <row r="12" spans="1:17" x14ac:dyDescent="0.25">
      <c r="K12" s="7">
        <f>SUM(K2:K11)</f>
        <v>35</v>
      </c>
      <c r="L12" s="7">
        <f>SUM(L2:L11)</f>
        <v>6762.0010000000002</v>
      </c>
      <c r="M12" s="13">
        <f>SUM(L12/K12)</f>
        <v>193.20002857142859</v>
      </c>
      <c r="N12" s="7">
        <f>SUM(N2:N11)</f>
        <v>95</v>
      </c>
      <c r="O12" s="13">
        <f>SUM(M12+N12)</f>
        <v>288.20002857142856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39" t="s">
        <v>28</v>
      </c>
      <c r="B18" s="40" t="s">
        <v>35</v>
      </c>
      <c r="C18" s="41">
        <v>44051</v>
      </c>
      <c r="D18" s="42" t="s">
        <v>30</v>
      </c>
      <c r="E18" s="43">
        <v>200.001</v>
      </c>
      <c r="F18" s="43">
        <v>199</v>
      </c>
      <c r="G18" s="43">
        <v>197</v>
      </c>
      <c r="H18" s="43"/>
      <c r="I18" s="43"/>
      <c r="J18" s="43"/>
      <c r="K18" s="44">
        <f>COUNT(E18:J18)</f>
        <v>3</v>
      </c>
      <c r="L18" s="44">
        <f>SUM(E18:J18)</f>
        <v>596.00099999999998</v>
      </c>
      <c r="M18" s="45">
        <f>IFERROR(L18/K18,0)</f>
        <v>198.667</v>
      </c>
      <c r="N18" s="46">
        <v>5</v>
      </c>
      <c r="O18" s="47">
        <f>SUM(M18+N18)</f>
        <v>203.667</v>
      </c>
    </row>
    <row r="21" spans="1:15" x14ac:dyDescent="0.25">
      <c r="K21" s="7">
        <f>SUM(K18:K20)</f>
        <v>3</v>
      </c>
      <c r="L21" s="7">
        <f>SUM(L18:L20)</f>
        <v>596.00099999999998</v>
      </c>
      <c r="M21" s="13">
        <f>SUM(L21/K21)</f>
        <v>198.667</v>
      </c>
      <c r="N21" s="7">
        <f>SUM(N18:N20)</f>
        <v>5</v>
      </c>
      <c r="O21" s="13">
        <f>SUM(M21+N21)</f>
        <v>203.667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2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7:J7 B7:C7" name="Range1_2_3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I18:J18 B18:C18" name="Range1_10"/>
    <protectedRange algorithmName="SHA-512" hashValue="ON39YdpmFHfN9f47KpiRvqrKx0V9+erV1CNkpWzYhW/Qyc6aT8rEyCrvauWSYGZK2ia3o7vd3akF07acHAFpOA==" saltValue="yVW9XmDwTqEnmpSGai0KYg==" spinCount="100000" sqref="D18" name="Range1_1_8"/>
    <protectedRange algorithmName="SHA-512" hashValue="ON39YdpmFHfN9f47KpiRvqrKx0V9+erV1CNkpWzYhW/Qyc6aT8rEyCrvauWSYGZK2ia3o7vd3akF07acHAFpOA==" saltValue="yVW9XmDwTqEnmpSGai0KYg==" spinCount="100000" sqref="E18:H18" name="Range1_3_3"/>
    <protectedRange algorithmName="SHA-512" hashValue="ON39YdpmFHfN9f47KpiRvqrKx0V9+erV1CNkpWzYhW/Qyc6aT8rEyCrvauWSYGZK2ia3o7vd3akF07acHAFpOA==" saltValue="yVW9XmDwTqEnmpSGai0KYg==" spinCount="100000" sqref="E8:J8 B8:C8" name="Range1_9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9:J9 B9:C9" name="Range1_22_1"/>
    <protectedRange algorithmName="SHA-512" hashValue="ON39YdpmFHfN9f47KpiRvqrKx0V9+erV1CNkpWzYhW/Qyc6aT8rEyCrvauWSYGZK2ia3o7vd3akF07acHAFpOA==" saltValue="yVW9XmDwTqEnmpSGai0KYg==" spinCount="100000" sqref="D9" name="Range1_1_12"/>
  </protectedRanges>
  <conditionalFormatting sqref="J2">
    <cfRule type="top10" dxfId="143" priority="95" rank="1"/>
  </conditionalFormatting>
  <conditionalFormatting sqref="I2">
    <cfRule type="top10" dxfId="142" priority="96" rank="1"/>
  </conditionalFormatting>
  <conditionalFormatting sqref="H2">
    <cfRule type="top10" dxfId="141" priority="91" rank="1"/>
  </conditionalFormatting>
  <conditionalFormatting sqref="G2">
    <cfRule type="top10" dxfId="140" priority="92" rank="1"/>
  </conditionalFormatting>
  <conditionalFormatting sqref="F2">
    <cfRule type="top10" dxfId="139" priority="93" rank="1"/>
  </conditionalFormatting>
  <conditionalFormatting sqref="E2">
    <cfRule type="top10" dxfId="138" priority="94" rank="1"/>
  </conditionalFormatting>
  <conditionalFormatting sqref="J3">
    <cfRule type="top10" dxfId="137" priority="85" rank="1"/>
  </conditionalFormatting>
  <conditionalFormatting sqref="I3">
    <cfRule type="top10" dxfId="136" priority="86" rank="1"/>
  </conditionalFormatting>
  <conditionalFormatting sqref="H3">
    <cfRule type="top10" dxfId="135" priority="87" rank="1"/>
  </conditionalFormatting>
  <conditionalFormatting sqref="G3">
    <cfRule type="top10" dxfId="134" priority="88" rank="1"/>
  </conditionalFormatting>
  <conditionalFormatting sqref="F3">
    <cfRule type="top10" dxfId="133" priority="89" rank="1"/>
  </conditionalFormatting>
  <conditionalFormatting sqref="E3">
    <cfRule type="top10" dxfId="132" priority="90" rank="1"/>
  </conditionalFormatting>
  <conditionalFormatting sqref="J4">
    <cfRule type="top10" dxfId="131" priority="79" rank="1"/>
  </conditionalFormatting>
  <conditionalFormatting sqref="I4">
    <cfRule type="top10" dxfId="130" priority="80" rank="1"/>
  </conditionalFormatting>
  <conditionalFormatting sqref="H4">
    <cfRule type="top10" dxfId="129" priority="81" rank="1"/>
  </conditionalFormatting>
  <conditionalFormatting sqref="G4">
    <cfRule type="top10" dxfId="128" priority="82" rank="1"/>
  </conditionalFormatting>
  <conditionalFormatting sqref="F4">
    <cfRule type="top10" dxfId="127" priority="83" rank="1"/>
  </conditionalFormatting>
  <conditionalFormatting sqref="E4">
    <cfRule type="top10" dxfId="126" priority="84" rank="1"/>
  </conditionalFormatting>
  <conditionalFormatting sqref="J5">
    <cfRule type="top10" dxfId="125" priority="73" rank="1"/>
  </conditionalFormatting>
  <conditionalFormatting sqref="I5">
    <cfRule type="top10" dxfId="124" priority="74" rank="1"/>
  </conditionalFormatting>
  <conditionalFormatting sqref="H5">
    <cfRule type="top10" dxfId="123" priority="75" rank="1"/>
  </conditionalFormatting>
  <conditionalFormatting sqref="G5">
    <cfRule type="top10" dxfId="122" priority="76" rank="1"/>
  </conditionalFormatting>
  <conditionalFormatting sqref="F5">
    <cfRule type="top10" dxfId="121" priority="77" rank="1"/>
  </conditionalFormatting>
  <conditionalFormatting sqref="E5">
    <cfRule type="top10" dxfId="120" priority="78" rank="1"/>
  </conditionalFormatting>
  <conditionalFormatting sqref="J6">
    <cfRule type="top10" dxfId="119" priority="67" rank="1"/>
  </conditionalFormatting>
  <conditionalFormatting sqref="I6">
    <cfRule type="top10" dxfId="118" priority="68" rank="1"/>
  </conditionalFormatting>
  <conditionalFormatting sqref="H6">
    <cfRule type="top10" dxfId="117" priority="69" rank="1"/>
  </conditionalFormatting>
  <conditionalFormatting sqref="G6">
    <cfRule type="top10" dxfId="116" priority="70" rank="1"/>
  </conditionalFormatting>
  <conditionalFormatting sqref="F6">
    <cfRule type="top10" dxfId="115" priority="71" rank="1"/>
  </conditionalFormatting>
  <conditionalFormatting sqref="E6">
    <cfRule type="top10" dxfId="114" priority="72" rank="1"/>
  </conditionalFormatting>
  <conditionalFormatting sqref="J7">
    <cfRule type="top10" dxfId="113" priority="61" rank="1"/>
  </conditionalFormatting>
  <conditionalFormatting sqref="I7">
    <cfRule type="top10" dxfId="112" priority="62" rank="1"/>
  </conditionalFormatting>
  <conditionalFormatting sqref="H7">
    <cfRule type="top10" dxfId="111" priority="63" rank="1"/>
  </conditionalFormatting>
  <conditionalFormatting sqref="G7">
    <cfRule type="top10" dxfId="110" priority="64" rank="1"/>
  </conditionalFormatting>
  <conditionalFormatting sqref="F7">
    <cfRule type="top10" dxfId="109" priority="65" rank="1"/>
  </conditionalFormatting>
  <conditionalFormatting sqref="E7">
    <cfRule type="top10" dxfId="108" priority="66" rank="1"/>
  </conditionalFormatting>
  <conditionalFormatting sqref="F18">
    <cfRule type="top10" dxfId="107" priority="23" rank="1"/>
  </conditionalFormatting>
  <conditionalFormatting sqref="G18">
    <cfRule type="top10" dxfId="106" priority="22" rank="1"/>
  </conditionalFormatting>
  <conditionalFormatting sqref="H18">
    <cfRule type="top10" dxfId="105" priority="21" rank="1"/>
  </conditionalFormatting>
  <conditionalFormatting sqref="I18">
    <cfRule type="top10" dxfId="104" priority="19" rank="1"/>
  </conditionalFormatting>
  <conditionalFormatting sqref="J18">
    <cfRule type="top10" dxfId="103" priority="20" rank="1"/>
  </conditionalFormatting>
  <conditionalFormatting sqref="E18">
    <cfRule type="top10" dxfId="102" priority="24" rank="1"/>
  </conditionalFormatting>
  <conditionalFormatting sqref="J8">
    <cfRule type="top10" dxfId="101" priority="13" rank="1"/>
  </conditionalFormatting>
  <conditionalFormatting sqref="I8">
    <cfRule type="top10" dxfId="100" priority="14" rank="1"/>
  </conditionalFormatting>
  <conditionalFormatting sqref="H8">
    <cfRule type="top10" dxfId="99" priority="15" rank="1"/>
  </conditionalFormatting>
  <conditionalFormatting sqref="G8">
    <cfRule type="top10" dxfId="98" priority="16" rank="1"/>
  </conditionalFormatting>
  <conditionalFormatting sqref="F8">
    <cfRule type="top10" dxfId="97" priority="17" rank="1"/>
  </conditionalFormatting>
  <conditionalFormatting sqref="E8">
    <cfRule type="top10" dxfId="96" priority="18" rank="1"/>
  </conditionalFormatting>
  <conditionalFormatting sqref="J9">
    <cfRule type="top10" dxfId="95" priority="1" rank="1"/>
  </conditionalFormatting>
  <conditionalFormatting sqref="I9">
    <cfRule type="top10" dxfId="94" priority="2" rank="1"/>
  </conditionalFormatting>
  <conditionalFormatting sqref="H9">
    <cfRule type="top10" dxfId="93" priority="3" rank="1"/>
  </conditionalFormatting>
  <conditionalFormatting sqref="G9">
    <cfRule type="top10" dxfId="92" priority="4" rank="1"/>
  </conditionalFormatting>
  <conditionalFormatting sqref="F9">
    <cfRule type="top10" dxfId="91" priority="5" rank="1"/>
  </conditionalFormatting>
  <conditionalFormatting sqref="E9">
    <cfRule type="top10" dxfId="90" priority="6" rank="1"/>
  </conditionalFormatting>
  <hyperlinks>
    <hyperlink ref="Q1" location="'Bristol VA Rankings'!A1" display="Back to Ranking" xr:uid="{6A996BFD-1298-442F-81C3-B06FB4D98C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20"/>
  <sheetViews>
    <sheetView workbookViewId="0">
      <selection activeCell="A8" sqref="A8:O8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39</v>
      </c>
      <c r="C2" s="41">
        <v>43953</v>
      </c>
      <c r="D2" s="42" t="s">
        <v>40</v>
      </c>
      <c r="E2" s="43">
        <v>187</v>
      </c>
      <c r="F2" s="43">
        <v>193</v>
      </c>
      <c r="G2" s="43">
        <v>191</v>
      </c>
      <c r="H2" s="43">
        <v>188</v>
      </c>
      <c r="I2" s="43">
        <v>192</v>
      </c>
      <c r="J2" s="43">
        <v>187</v>
      </c>
      <c r="K2" s="44">
        <v>6</v>
      </c>
      <c r="L2" s="44">
        <v>1138</v>
      </c>
      <c r="M2" s="45">
        <v>189.66666666666666</v>
      </c>
      <c r="N2" s="46">
        <v>22</v>
      </c>
      <c r="O2" s="47">
        <v>211.66666666666666</v>
      </c>
    </row>
    <row r="3" spans="1:17" x14ac:dyDescent="0.25">
      <c r="A3" s="39" t="s">
        <v>21</v>
      </c>
      <c r="B3" s="40" t="s">
        <v>39</v>
      </c>
      <c r="C3" s="41">
        <v>43967</v>
      </c>
      <c r="D3" s="42" t="s">
        <v>43</v>
      </c>
      <c r="E3" s="43">
        <v>195</v>
      </c>
      <c r="F3" s="43">
        <v>192</v>
      </c>
      <c r="G3" s="43">
        <v>187</v>
      </c>
      <c r="H3" s="43">
        <v>191</v>
      </c>
      <c r="I3" s="43">
        <v>184</v>
      </c>
      <c r="J3" s="43">
        <v>195</v>
      </c>
      <c r="K3" s="44">
        <v>6</v>
      </c>
      <c r="L3" s="44">
        <v>1144</v>
      </c>
      <c r="M3" s="45">
        <v>190.66666666666666</v>
      </c>
      <c r="N3" s="46">
        <v>18</v>
      </c>
      <c r="O3" s="47">
        <v>208.66666666666666</v>
      </c>
    </row>
    <row r="4" spans="1:17" x14ac:dyDescent="0.25">
      <c r="A4" s="39" t="s">
        <v>21</v>
      </c>
      <c r="B4" s="40" t="s">
        <v>39</v>
      </c>
      <c r="C4" s="41">
        <v>43988</v>
      </c>
      <c r="D4" s="42" t="s">
        <v>43</v>
      </c>
      <c r="E4" s="43">
        <v>196</v>
      </c>
      <c r="F4" s="43">
        <v>195</v>
      </c>
      <c r="G4" s="43">
        <v>192</v>
      </c>
      <c r="H4" s="43">
        <v>192</v>
      </c>
      <c r="I4" s="43"/>
      <c r="J4" s="43"/>
      <c r="K4" s="44">
        <v>4</v>
      </c>
      <c r="L4" s="44">
        <v>775</v>
      </c>
      <c r="M4" s="45">
        <v>193.75</v>
      </c>
      <c r="N4" s="46">
        <v>13</v>
      </c>
      <c r="O4" s="47">
        <v>206.75</v>
      </c>
    </row>
    <row r="5" spans="1:17" x14ac:dyDescent="0.25">
      <c r="A5" s="39" t="s">
        <v>21</v>
      </c>
      <c r="B5" s="40" t="s">
        <v>39</v>
      </c>
      <c r="C5" s="41">
        <v>43996</v>
      </c>
      <c r="D5" s="42" t="s">
        <v>43</v>
      </c>
      <c r="E5" s="43">
        <v>191</v>
      </c>
      <c r="F5" s="43">
        <v>196</v>
      </c>
      <c r="G5" s="43">
        <v>190</v>
      </c>
      <c r="H5" s="43">
        <v>195</v>
      </c>
      <c r="I5" s="43"/>
      <c r="J5" s="43"/>
      <c r="K5" s="44">
        <v>4</v>
      </c>
      <c r="L5" s="44">
        <v>772</v>
      </c>
      <c r="M5" s="45">
        <v>193</v>
      </c>
      <c r="N5" s="46">
        <v>6</v>
      </c>
      <c r="O5" s="47">
        <v>199</v>
      </c>
    </row>
    <row r="6" spans="1:17" x14ac:dyDescent="0.25">
      <c r="A6" s="39" t="s">
        <v>21</v>
      </c>
      <c r="B6" s="40" t="s">
        <v>39</v>
      </c>
      <c r="C6" s="41">
        <v>44031</v>
      </c>
      <c r="D6" s="42" t="s">
        <v>43</v>
      </c>
      <c r="E6" s="43">
        <v>188</v>
      </c>
      <c r="F6" s="43">
        <v>192</v>
      </c>
      <c r="G6" s="43">
        <v>193</v>
      </c>
      <c r="H6" s="43">
        <v>192</v>
      </c>
      <c r="I6" s="43"/>
      <c r="J6" s="43"/>
      <c r="K6" s="44">
        <v>4</v>
      </c>
      <c r="L6" s="44">
        <v>765</v>
      </c>
      <c r="M6" s="45">
        <v>191.25</v>
      </c>
      <c r="N6" s="46">
        <v>11</v>
      </c>
      <c r="O6" s="47">
        <v>202.25</v>
      </c>
    </row>
    <row r="7" spans="1:17" x14ac:dyDescent="0.25">
      <c r="A7" s="39" t="s">
        <v>21</v>
      </c>
      <c r="B7" s="40" t="s">
        <v>39</v>
      </c>
      <c r="C7" s="41">
        <v>44044</v>
      </c>
      <c r="D7" s="42" t="s">
        <v>43</v>
      </c>
      <c r="E7" s="43">
        <v>193</v>
      </c>
      <c r="F7" s="43">
        <v>195</v>
      </c>
      <c r="G7" s="43">
        <v>194</v>
      </c>
      <c r="H7" s="43">
        <v>192</v>
      </c>
      <c r="I7" s="43"/>
      <c r="J7" s="43"/>
      <c r="K7" s="44">
        <v>4</v>
      </c>
      <c r="L7" s="44">
        <v>774</v>
      </c>
      <c r="M7" s="45">
        <v>193.5</v>
      </c>
      <c r="N7" s="46">
        <v>11</v>
      </c>
      <c r="O7" s="47">
        <v>204.5</v>
      </c>
    </row>
    <row r="8" spans="1:17" x14ac:dyDescent="0.25">
      <c r="A8" s="39" t="s">
        <v>21</v>
      </c>
      <c r="B8" s="40" t="s">
        <v>39</v>
      </c>
      <c r="C8" s="41">
        <v>44059</v>
      </c>
      <c r="D8" s="42" t="s">
        <v>43</v>
      </c>
      <c r="E8" s="43">
        <v>188</v>
      </c>
      <c r="F8" s="43">
        <v>191</v>
      </c>
      <c r="G8" s="43">
        <v>191</v>
      </c>
      <c r="H8" s="43">
        <v>191</v>
      </c>
      <c r="I8" s="43"/>
      <c r="J8" s="43"/>
      <c r="K8" s="44">
        <v>4</v>
      </c>
      <c r="L8" s="44">
        <f>SUM(E8:H8)</f>
        <v>761</v>
      </c>
      <c r="M8" s="45">
        <v>190.25</v>
      </c>
      <c r="N8" s="46">
        <v>13</v>
      </c>
      <c r="O8" s="47">
        <f t="shared" ref="O8" si="0">SUM(M8+N8)</f>
        <v>203.25</v>
      </c>
    </row>
    <row r="11" spans="1:17" x14ac:dyDescent="0.25">
      <c r="K11" s="7">
        <f>SUM(K2:K10)</f>
        <v>32</v>
      </c>
      <c r="L11" s="7">
        <f>SUM(L2:L10)</f>
        <v>6129</v>
      </c>
      <c r="M11" s="13">
        <f>SUM(L11/K11)</f>
        <v>191.53125</v>
      </c>
      <c r="N11" s="7">
        <f>SUM(N2:N10)</f>
        <v>94</v>
      </c>
      <c r="O11" s="13">
        <f>SUM(M11+N11)</f>
        <v>285.53125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39" t="s">
        <v>28</v>
      </c>
      <c r="B17" s="40" t="s">
        <v>39</v>
      </c>
      <c r="C17" s="41">
        <v>44051</v>
      </c>
      <c r="D17" s="42" t="s">
        <v>30</v>
      </c>
      <c r="E17" s="43">
        <v>196</v>
      </c>
      <c r="F17" s="43">
        <v>195</v>
      </c>
      <c r="G17" s="43">
        <v>196</v>
      </c>
      <c r="H17" s="43"/>
      <c r="I17" s="43"/>
      <c r="J17" s="43"/>
      <c r="K17" s="44">
        <f>COUNT(E17:J17)</f>
        <v>3</v>
      </c>
      <c r="L17" s="44">
        <f>SUM(E17:J17)</f>
        <v>587</v>
      </c>
      <c r="M17" s="45">
        <f>IFERROR(L17/K17,0)</f>
        <v>195.66666666666666</v>
      </c>
      <c r="N17" s="46">
        <v>2</v>
      </c>
      <c r="O17" s="47">
        <f>SUM(M17+N17)</f>
        <v>197.66666666666666</v>
      </c>
    </row>
    <row r="20" spans="1:15" x14ac:dyDescent="0.25">
      <c r="K20" s="7">
        <f>SUM(K17:K19)</f>
        <v>3</v>
      </c>
      <c r="L20" s="7">
        <f>SUM(L17:L19)</f>
        <v>587</v>
      </c>
      <c r="M20" s="13">
        <f>SUM(L20/K20)</f>
        <v>195.66666666666666</v>
      </c>
      <c r="N20" s="7">
        <f>SUM(N17:N19)</f>
        <v>2</v>
      </c>
      <c r="O20" s="13">
        <f>SUM(M20+N20)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7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7_1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22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6:J6 B6:C6" name="Range1_4_1"/>
    <protectedRange algorithmName="SHA-512" hashValue="ON39YdpmFHfN9f47KpiRvqrKx0V9+erV1CNkpWzYhW/Qyc6aT8rEyCrvauWSYGZK2ia3o7vd3akF07acHAFpOA==" saltValue="yVW9XmDwTqEnmpSGai0KYg==" spinCount="100000" sqref="D6" name="Range1_1_2_1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B17:C17" name="Range1_10"/>
    <protectedRange algorithmName="SHA-512" hashValue="ON39YdpmFHfN9f47KpiRvqrKx0V9+erV1CNkpWzYhW/Qyc6aT8rEyCrvauWSYGZK2ia3o7vd3akF07acHAFpOA==" saltValue="yVW9XmDwTqEnmpSGai0KYg==" spinCount="100000" sqref="D17" name="Range1_1_8"/>
    <protectedRange algorithmName="SHA-512" hashValue="ON39YdpmFHfN9f47KpiRvqrKx0V9+erV1CNkpWzYhW/Qyc6aT8rEyCrvauWSYGZK2ia3o7vd3akF07acHAFpOA==" saltValue="yVW9XmDwTqEnmpSGai0KYg==" spinCount="100000" sqref="E17:J17" name="Range1_3_3"/>
    <protectedRange algorithmName="SHA-512" hashValue="ON39YdpmFHfN9f47KpiRvqrKx0V9+erV1CNkpWzYhW/Qyc6aT8rEyCrvauWSYGZK2ia3o7vd3akF07acHAFpOA==" saltValue="yVW9XmDwTqEnmpSGai0KYg==" spinCount="100000" sqref="E8:J8 B8:C8" name="Range1_23_1"/>
    <protectedRange algorithmName="SHA-512" hashValue="ON39YdpmFHfN9f47KpiRvqrKx0V9+erV1CNkpWzYhW/Qyc6aT8rEyCrvauWSYGZK2ia3o7vd3akF07acHAFpOA==" saltValue="yVW9XmDwTqEnmpSGai0KYg==" spinCount="100000" sqref="D8" name="Range1_1_13"/>
  </protectedRanges>
  <conditionalFormatting sqref="I2">
    <cfRule type="top10" dxfId="89" priority="90" rank="1"/>
  </conditionalFormatting>
  <conditionalFormatting sqref="J2">
    <cfRule type="top10" dxfId="88" priority="89" rank="1"/>
  </conditionalFormatting>
  <conditionalFormatting sqref="E2">
    <cfRule type="top10" dxfId="87" priority="88" rank="1"/>
  </conditionalFormatting>
  <conditionalFormatting sqref="F2">
    <cfRule type="top10" dxfId="86" priority="87" rank="1"/>
  </conditionalFormatting>
  <conditionalFormatting sqref="G2">
    <cfRule type="top10" dxfId="85" priority="86" rank="1"/>
  </conditionalFormatting>
  <conditionalFormatting sqref="H2">
    <cfRule type="top10" dxfId="84" priority="85" rank="1"/>
  </conditionalFormatting>
  <conditionalFormatting sqref="E3">
    <cfRule type="top10" dxfId="83" priority="84" rank="1"/>
  </conditionalFormatting>
  <conditionalFormatting sqref="F3">
    <cfRule type="top10" dxfId="82" priority="83" rank="1"/>
  </conditionalFormatting>
  <conditionalFormatting sqref="G3">
    <cfRule type="top10" dxfId="81" priority="82" rank="1"/>
  </conditionalFormatting>
  <conditionalFormatting sqref="H3">
    <cfRule type="top10" dxfId="80" priority="81" rank="1"/>
  </conditionalFormatting>
  <conditionalFormatting sqref="I3">
    <cfRule type="top10" dxfId="79" priority="80" rank="1"/>
  </conditionalFormatting>
  <conditionalFormatting sqref="J3">
    <cfRule type="top10" dxfId="78" priority="79" rank="1"/>
  </conditionalFormatting>
  <conditionalFormatting sqref="E4">
    <cfRule type="top10" dxfId="77" priority="78" rank="1"/>
  </conditionalFormatting>
  <conditionalFormatting sqref="F4">
    <cfRule type="top10" dxfId="76" priority="77" rank="1"/>
  </conditionalFormatting>
  <conditionalFormatting sqref="G4">
    <cfRule type="top10" dxfId="75" priority="76" rank="1"/>
  </conditionalFormatting>
  <conditionalFormatting sqref="H4">
    <cfRule type="top10" dxfId="74" priority="75" rank="1"/>
  </conditionalFormatting>
  <conditionalFormatting sqref="I4">
    <cfRule type="top10" dxfId="73" priority="74" rank="1"/>
  </conditionalFormatting>
  <conditionalFormatting sqref="J4">
    <cfRule type="top10" dxfId="72" priority="73" rank="1"/>
  </conditionalFormatting>
  <conditionalFormatting sqref="E5">
    <cfRule type="top10" dxfId="71" priority="72" rank="1"/>
  </conditionalFormatting>
  <conditionalFormatting sqref="F5">
    <cfRule type="top10" dxfId="70" priority="71" rank="1"/>
  </conditionalFormatting>
  <conditionalFormatting sqref="G5">
    <cfRule type="top10" dxfId="69" priority="70" rank="1"/>
  </conditionalFormatting>
  <conditionalFormatting sqref="H5">
    <cfRule type="top10" dxfId="68" priority="69" rank="1"/>
  </conditionalFormatting>
  <conditionalFormatting sqref="I5">
    <cfRule type="top10" dxfId="67" priority="68" rank="1"/>
  </conditionalFormatting>
  <conditionalFormatting sqref="J5">
    <cfRule type="top10" dxfId="66" priority="67" rank="1"/>
  </conditionalFormatting>
  <conditionalFormatting sqref="E6">
    <cfRule type="top10" dxfId="65" priority="66" rank="1"/>
  </conditionalFormatting>
  <conditionalFormatting sqref="F6">
    <cfRule type="top10" dxfId="64" priority="65" rank="1"/>
  </conditionalFormatting>
  <conditionalFormatting sqref="G6">
    <cfRule type="top10" dxfId="63" priority="64" rank="1"/>
  </conditionalFormatting>
  <conditionalFormatting sqref="H6">
    <cfRule type="top10" dxfId="62" priority="63" rank="1"/>
  </conditionalFormatting>
  <conditionalFormatting sqref="I6">
    <cfRule type="top10" dxfId="61" priority="62" rank="1"/>
  </conditionalFormatting>
  <conditionalFormatting sqref="J6">
    <cfRule type="top10" dxfId="60" priority="61" rank="1"/>
  </conditionalFormatting>
  <conditionalFormatting sqref="E7">
    <cfRule type="top10" dxfId="59" priority="60" rank="1"/>
  </conditionalFormatting>
  <conditionalFormatting sqref="F7">
    <cfRule type="top10" dxfId="58" priority="59" rank="1"/>
  </conditionalFormatting>
  <conditionalFormatting sqref="G7">
    <cfRule type="top10" dxfId="57" priority="58" rank="1"/>
  </conditionalFormatting>
  <conditionalFormatting sqref="H7">
    <cfRule type="top10" dxfId="56" priority="57" rank="1"/>
  </conditionalFormatting>
  <conditionalFormatting sqref="I7">
    <cfRule type="top10" dxfId="55" priority="56" rank="1"/>
  </conditionalFormatting>
  <conditionalFormatting sqref="J7">
    <cfRule type="top10" dxfId="54" priority="55" rank="1"/>
  </conditionalFormatting>
  <conditionalFormatting sqref="F17">
    <cfRule type="top10" dxfId="53" priority="17" rank="1"/>
  </conditionalFormatting>
  <conditionalFormatting sqref="G17">
    <cfRule type="top10" dxfId="52" priority="16" rank="1"/>
  </conditionalFormatting>
  <conditionalFormatting sqref="H17">
    <cfRule type="top10" dxfId="51" priority="15" rank="1"/>
  </conditionalFormatting>
  <conditionalFormatting sqref="I17">
    <cfRule type="top10" dxfId="50" priority="13" rank="1"/>
  </conditionalFormatting>
  <conditionalFormatting sqref="J17">
    <cfRule type="top10" dxfId="49" priority="14" rank="1"/>
  </conditionalFormatting>
  <conditionalFormatting sqref="E17">
    <cfRule type="top10" dxfId="48" priority="18" rank="1"/>
  </conditionalFormatting>
  <conditionalFormatting sqref="E8">
    <cfRule type="top10" dxfId="47" priority="6" rank="1"/>
  </conditionalFormatting>
  <conditionalFormatting sqref="F8">
    <cfRule type="top10" dxfId="46" priority="5" rank="1"/>
  </conditionalFormatting>
  <conditionalFormatting sqref="G8">
    <cfRule type="top10" dxfId="45" priority="4" rank="1"/>
  </conditionalFormatting>
  <conditionalFormatting sqref="H8">
    <cfRule type="top10" dxfId="44" priority="3" rank="1"/>
  </conditionalFormatting>
  <conditionalFormatting sqref="I8">
    <cfRule type="top10" dxfId="43" priority="2" rank="1"/>
  </conditionalFormatting>
  <conditionalFormatting sqref="J8">
    <cfRule type="top10" dxfId="42" priority="1" rank="1"/>
  </conditionalFormatting>
  <hyperlinks>
    <hyperlink ref="Q1" location="'Bristol VA Rankings'!A1" display="Back to Ranking" xr:uid="{00773FD1-2539-4AA9-8D35-F7F964F5AA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50DBA-724A-47F6-BC60-731D6EF4AFE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59</v>
      </c>
      <c r="C2" s="41">
        <v>43996</v>
      </c>
      <c r="D2" s="42" t="s">
        <v>43</v>
      </c>
      <c r="E2" s="43">
        <v>197</v>
      </c>
      <c r="F2" s="43">
        <v>197</v>
      </c>
      <c r="G2" s="43">
        <v>196</v>
      </c>
      <c r="H2" s="43">
        <v>193</v>
      </c>
      <c r="I2" s="43"/>
      <c r="J2" s="43"/>
      <c r="K2" s="44">
        <v>4</v>
      </c>
      <c r="L2" s="44">
        <v>783</v>
      </c>
      <c r="M2" s="45">
        <v>195.75</v>
      </c>
      <c r="N2" s="46">
        <v>11</v>
      </c>
      <c r="O2" s="47">
        <v>206.75</v>
      </c>
    </row>
    <row r="5" spans="1:17" x14ac:dyDescent="0.25">
      <c r="K5" s="7">
        <f>SUM(K2:K4)</f>
        <v>4</v>
      </c>
      <c r="L5" s="7">
        <f>SUM(L2:L4)</f>
        <v>783</v>
      </c>
      <c r="M5" s="13">
        <f>SUM(L5/K5)</f>
        <v>195.75</v>
      </c>
      <c r="N5" s="7">
        <f>SUM(N2:N4)</f>
        <v>11</v>
      </c>
      <c r="O5" s="13">
        <f>SUM(M5+N5)</f>
        <v>206.75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2"/>
    <protectedRange algorithmName="SHA-512" hashValue="ON39YdpmFHfN9f47KpiRvqrKx0V9+erV1CNkpWzYhW/Qyc6aT8rEyCrvauWSYGZK2ia3o7vd3akF07acHAFpOA==" saltValue="yVW9XmDwTqEnmpSGai0KYg==" spinCount="100000" sqref="D2" name="Range1_1_10"/>
  </protectedRanges>
  <conditionalFormatting sqref="E2">
    <cfRule type="top10" dxfId="41" priority="6" rank="1"/>
  </conditionalFormatting>
  <conditionalFormatting sqref="F2">
    <cfRule type="top10" dxfId="40" priority="5" rank="1"/>
  </conditionalFormatting>
  <conditionalFormatting sqref="G2">
    <cfRule type="top10" dxfId="39" priority="4" rank="1"/>
  </conditionalFormatting>
  <conditionalFormatting sqref="H2">
    <cfRule type="top10" dxfId="38" priority="3" rank="1"/>
  </conditionalFormatting>
  <conditionalFormatting sqref="I2">
    <cfRule type="top10" dxfId="37" priority="2" rank="1"/>
  </conditionalFormatting>
  <conditionalFormatting sqref="J2">
    <cfRule type="top10" dxfId="36" priority="1" rank="1"/>
  </conditionalFormatting>
  <hyperlinks>
    <hyperlink ref="Q1" location="'Bristol VA Rankings'!A1" display="Back to Ranking" xr:uid="{08AB7C24-2DC1-4645-A84D-3AF304D81BD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9CFD11-F1B4-403F-B388-5F73CBEAEA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02DC-3A9F-442A-9FD5-711DB0DAAF1B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42</v>
      </c>
      <c r="C2" s="41">
        <v>43967</v>
      </c>
      <c r="D2" s="42" t="s">
        <v>43</v>
      </c>
      <c r="E2" s="43">
        <v>198</v>
      </c>
      <c r="F2" s="43">
        <v>200</v>
      </c>
      <c r="G2" s="43">
        <v>197.001</v>
      </c>
      <c r="H2" s="43">
        <v>197.001</v>
      </c>
      <c r="I2" s="43">
        <v>200.001</v>
      </c>
      <c r="J2" s="43">
        <v>193</v>
      </c>
      <c r="K2" s="44">
        <v>6</v>
      </c>
      <c r="L2" s="44">
        <v>1185.0029999999999</v>
      </c>
      <c r="M2" s="45">
        <v>197.50049999999999</v>
      </c>
      <c r="N2" s="46">
        <v>26</v>
      </c>
      <c r="O2" s="47">
        <v>223.50049999999999</v>
      </c>
    </row>
    <row r="3" spans="1:17" x14ac:dyDescent="0.25">
      <c r="A3" s="39" t="s">
        <v>28</v>
      </c>
      <c r="B3" s="40" t="s">
        <v>42</v>
      </c>
      <c r="C3" s="41">
        <v>43988</v>
      </c>
      <c r="D3" s="42" t="s">
        <v>43</v>
      </c>
      <c r="E3" s="43">
        <v>197</v>
      </c>
      <c r="F3" s="43">
        <v>198</v>
      </c>
      <c r="G3" s="43">
        <v>199.001</v>
      </c>
      <c r="H3" s="43">
        <v>199.001</v>
      </c>
      <c r="I3" s="43"/>
      <c r="J3" s="43"/>
      <c r="K3" s="44">
        <v>4</v>
      </c>
      <c r="L3" s="44">
        <v>793.00199999999995</v>
      </c>
      <c r="M3" s="45">
        <v>198.25049999999999</v>
      </c>
      <c r="N3" s="46">
        <v>9</v>
      </c>
      <c r="O3" s="47">
        <v>207.25049999999999</v>
      </c>
    </row>
    <row r="4" spans="1:17" x14ac:dyDescent="0.25">
      <c r="A4" s="39" t="s">
        <v>28</v>
      </c>
      <c r="B4" s="40" t="s">
        <v>42</v>
      </c>
      <c r="C4" s="41">
        <v>43996</v>
      </c>
      <c r="D4" s="42" t="s">
        <v>43</v>
      </c>
      <c r="E4" s="43">
        <v>194</v>
      </c>
      <c r="F4" s="43">
        <v>197</v>
      </c>
      <c r="G4" s="43">
        <v>194</v>
      </c>
      <c r="H4" s="43">
        <v>192</v>
      </c>
      <c r="I4" s="43"/>
      <c r="J4" s="43"/>
      <c r="K4" s="44">
        <v>4</v>
      </c>
      <c r="L4" s="44">
        <v>777</v>
      </c>
      <c r="M4" s="45">
        <v>194.25</v>
      </c>
      <c r="N4" s="46">
        <v>2</v>
      </c>
      <c r="O4" s="47">
        <v>196.25</v>
      </c>
    </row>
    <row r="5" spans="1:17" x14ac:dyDescent="0.25">
      <c r="A5" s="39" t="s">
        <v>28</v>
      </c>
      <c r="B5" s="40" t="s">
        <v>42</v>
      </c>
      <c r="C5" s="41">
        <v>44031</v>
      </c>
      <c r="D5" s="42" t="s">
        <v>43</v>
      </c>
      <c r="E5" s="43">
        <v>195</v>
      </c>
      <c r="F5" s="43">
        <v>196</v>
      </c>
      <c r="G5" s="43">
        <v>195</v>
      </c>
      <c r="H5" s="43">
        <v>199</v>
      </c>
      <c r="I5" s="43"/>
      <c r="J5" s="43"/>
      <c r="K5" s="44">
        <v>4</v>
      </c>
      <c r="L5" s="44">
        <v>785</v>
      </c>
      <c r="M5" s="45">
        <v>196.25</v>
      </c>
      <c r="N5" s="46">
        <v>9</v>
      </c>
      <c r="O5" s="47">
        <v>205.25</v>
      </c>
    </row>
    <row r="6" spans="1:17" x14ac:dyDescent="0.25">
      <c r="A6" s="39" t="s">
        <v>28</v>
      </c>
      <c r="B6" s="40" t="s">
        <v>42</v>
      </c>
      <c r="C6" s="41">
        <v>44044</v>
      </c>
      <c r="D6" s="42" t="s">
        <v>43</v>
      </c>
      <c r="E6" s="43">
        <v>198</v>
      </c>
      <c r="F6" s="43">
        <v>199.001</v>
      </c>
      <c r="G6" s="43">
        <v>196</v>
      </c>
      <c r="H6" s="43">
        <v>199</v>
      </c>
      <c r="I6" s="43"/>
      <c r="J6" s="43"/>
      <c r="K6" s="44">
        <v>4</v>
      </c>
      <c r="L6" s="44">
        <v>792.00099999999998</v>
      </c>
      <c r="M6" s="45">
        <v>198.00024999999999</v>
      </c>
      <c r="N6" s="46">
        <v>6</v>
      </c>
      <c r="O6" s="47">
        <v>204.00024999999999</v>
      </c>
    </row>
    <row r="7" spans="1:17" x14ac:dyDescent="0.25">
      <c r="A7" s="39" t="s">
        <v>28</v>
      </c>
      <c r="B7" s="40" t="s">
        <v>42</v>
      </c>
      <c r="C7" s="41">
        <v>44051</v>
      </c>
      <c r="D7" s="42" t="s">
        <v>30</v>
      </c>
      <c r="E7" s="43">
        <v>200</v>
      </c>
      <c r="F7" s="43">
        <v>200</v>
      </c>
      <c r="G7" s="43">
        <v>199</v>
      </c>
      <c r="H7" s="43"/>
      <c r="I7" s="43"/>
      <c r="J7" s="43"/>
      <c r="K7" s="44">
        <f>COUNT(E7:J7)</f>
        <v>3</v>
      </c>
      <c r="L7" s="44">
        <f>SUM(E7:J7)</f>
        <v>599</v>
      </c>
      <c r="M7" s="45">
        <f>IFERROR(L7/K7,0)</f>
        <v>199.66666666666666</v>
      </c>
      <c r="N7" s="46">
        <v>7</v>
      </c>
      <c r="O7" s="47">
        <f>SUM(M7+N7)</f>
        <v>206.66666666666666</v>
      </c>
    </row>
    <row r="10" spans="1:17" x14ac:dyDescent="0.25">
      <c r="K10" s="7">
        <f>SUM(K2:K9)</f>
        <v>25</v>
      </c>
      <c r="L10" s="7">
        <f>SUM(L2:L9)</f>
        <v>4931.0060000000003</v>
      </c>
      <c r="M10" s="13">
        <f>SUM(L10/K10)</f>
        <v>197.24024</v>
      </c>
      <c r="N10" s="7">
        <f>SUM(N2:N9)</f>
        <v>59</v>
      </c>
      <c r="O10" s="13">
        <f>SUM(M10+N10)</f>
        <v>256.24023999999997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_2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I7:J7 B7:C7" name="Range1_10_1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H7" name="Range1_3_3"/>
  </protectedRanges>
  <conditionalFormatting sqref="G2">
    <cfRule type="top10" dxfId="35" priority="32" rank="1"/>
  </conditionalFormatting>
  <conditionalFormatting sqref="F2">
    <cfRule type="top10" dxfId="34" priority="31" rank="1"/>
  </conditionalFormatting>
  <conditionalFormatting sqref="H2">
    <cfRule type="top10" dxfId="33" priority="33" rank="1"/>
  </conditionalFormatting>
  <conditionalFormatting sqref="I2">
    <cfRule type="top10" dxfId="32" priority="34" rank="1"/>
  </conditionalFormatting>
  <conditionalFormatting sqref="J2">
    <cfRule type="top10" dxfId="31" priority="35" rank="1"/>
  </conditionalFormatting>
  <conditionalFormatting sqref="E2">
    <cfRule type="top10" dxfId="30" priority="36" rank="1"/>
  </conditionalFormatting>
  <conditionalFormatting sqref="F3">
    <cfRule type="top10" dxfId="29" priority="29" rank="1"/>
  </conditionalFormatting>
  <conditionalFormatting sqref="G3">
    <cfRule type="top10" dxfId="28" priority="28" rank="1"/>
  </conditionalFormatting>
  <conditionalFormatting sqref="H3">
    <cfRule type="top10" dxfId="27" priority="27" rank="1"/>
  </conditionalFormatting>
  <conditionalFormatting sqref="I3">
    <cfRule type="top10" dxfId="26" priority="25" rank="1"/>
  </conditionalFormatting>
  <conditionalFormatting sqref="J3">
    <cfRule type="top10" dxfId="25" priority="26" rank="1"/>
  </conditionalFormatting>
  <conditionalFormatting sqref="E3">
    <cfRule type="top10" dxfId="24" priority="30" rank="1"/>
  </conditionalFormatting>
  <conditionalFormatting sqref="F4">
    <cfRule type="top10" dxfId="23" priority="23" rank="1"/>
  </conditionalFormatting>
  <conditionalFormatting sqref="G4">
    <cfRule type="top10" dxfId="22" priority="22" rank="1"/>
  </conditionalFormatting>
  <conditionalFormatting sqref="H4">
    <cfRule type="top10" dxfId="21" priority="21" rank="1"/>
  </conditionalFormatting>
  <conditionalFormatting sqref="I4">
    <cfRule type="top10" dxfId="20" priority="19" rank="1"/>
  </conditionalFormatting>
  <conditionalFormatting sqref="J4">
    <cfRule type="top10" dxfId="19" priority="20" rank="1"/>
  </conditionalFormatting>
  <conditionalFormatting sqref="E4">
    <cfRule type="top10" dxfId="18" priority="24" rank="1"/>
  </conditionalFormatting>
  <conditionalFormatting sqref="F5">
    <cfRule type="top10" dxfId="17" priority="17" rank="1"/>
  </conditionalFormatting>
  <conditionalFormatting sqref="G5">
    <cfRule type="top10" dxfId="16" priority="16" rank="1"/>
  </conditionalFormatting>
  <conditionalFormatting sqref="H5">
    <cfRule type="top10" dxfId="15" priority="15" rank="1"/>
  </conditionalFormatting>
  <conditionalFormatting sqref="I5">
    <cfRule type="top10" dxfId="14" priority="13" rank="1"/>
  </conditionalFormatting>
  <conditionalFormatting sqref="J5">
    <cfRule type="top10" dxfId="13" priority="14" rank="1"/>
  </conditionalFormatting>
  <conditionalFormatting sqref="E5">
    <cfRule type="top10" dxfId="12" priority="18" rank="1"/>
  </conditionalFormatting>
  <conditionalFormatting sqref="F6">
    <cfRule type="top10" dxfId="11" priority="11" rank="1"/>
  </conditionalFormatting>
  <conditionalFormatting sqref="G6">
    <cfRule type="top10" dxfId="10" priority="10" rank="1"/>
  </conditionalFormatting>
  <conditionalFormatting sqref="H6">
    <cfRule type="top10" dxfId="9" priority="9" rank="1"/>
  </conditionalFormatting>
  <conditionalFormatting sqref="I6">
    <cfRule type="top10" dxfId="8" priority="7" rank="1"/>
  </conditionalFormatting>
  <conditionalFormatting sqref="J6">
    <cfRule type="top10" dxfId="7" priority="8" rank="1"/>
  </conditionalFormatting>
  <conditionalFormatting sqref="E6">
    <cfRule type="top10" dxfId="6" priority="12" rank="1"/>
  </conditionalFormatting>
  <conditionalFormatting sqref="F7">
    <cfRule type="top10" dxfId="5" priority="5" rank="1"/>
  </conditionalFormatting>
  <conditionalFormatting sqref="G7">
    <cfRule type="top10" dxfId="4" priority="4" rank="1"/>
  </conditionalFormatting>
  <conditionalFormatting sqref="H7">
    <cfRule type="top10" dxfId="3" priority="3" rank="1"/>
  </conditionalFormatting>
  <conditionalFormatting sqref="I7">
    <cfRule type="top10" dxfId="2" priority="1" rank="1"/>
  </conditionalFormatting>
  <conditionalFormatting sqref="J7">
    <cfRule type="top10" dxfId="1" priority="2" rank="1"/>
  </conditionalFormatting>
  <conditionalFormatting sqref="E7">
    <cfRule type="top10" dxfId="0" priority="6" rank="1"/>
  </conditionalFormatting>
  <hyperlinks>
    <hyperlink ref="Q1" location="'Bristol VA Rankings'!A1" display="Back to Ranking" xr:uid="{28FECFD8-0601-497B-9635-8A7E94D872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58A2C8-2497-4852-81FC-6F86D09496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4C31D-49DD-4492-88A7-1BA1F1A19D1D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62</v>
      </c>
      <c r="C2" s="41">
        <v>44031</v>
      </c>
      <c r="D2" s="42" t="s">
        <v>43</v>
      </c>
      <c r="E2" s="43">
        <v>179</v>
      </c>
      <c r="F2" s="43">
        <v>178</v>
      </c>
      <c r="G2" s="43">
        <v>180</v>
      </c>
      <c r="H2" s="43">
        <v>185</v>
      </c>
      <c r="I2" s="43"/>
      <c r="J2" s="43"/>
      <c r="K2" s="44">
        <v>4</v>
      </c>
      <c r="L2" s="44">
        <v>722</v>
      </c>
      <c r="M2" s="45">
        <v>180.5</v>
      </c>
      <c r="N2" s="46">
        <v>3</v>
      </c>
      <c r="O2" s="47">
        <v>183.5</v>
      </c>
    </row>
    <row r="3" spans="1:17" x14ac:dyDescent="0.25">
      <c r="A3" s="39" t="s">
        <v>21</v>
      </c>
      <c r="B3" s="40" t="s">
        <v>62</v>
      </c>
      <c r="C3" s="41">
        <v>44059</v>
      </c>
      <c r="D3" s="42" t="s">
        <v>43</v>
      </c>
      <c r="E3" s="43">
        <v>186</v>
      </c>
      <c r="F3" s="43">
        <v>186</v>
      </c>
      <c r="G3" s="43">
        <v>181</v>
      </c>
      <c r="H3" s="43">
        <v>188</v>
      </c>
      <c r="I3" s="43"/>
      <c r="J3" s="43"/>
      <c r="K3" s="44">
        <v>4</v>
      </c>
      <c r="L3" s="44">
        <f>SUM(E3:H3)</f>
        <v>741</v>
      </c>
      <c r="M3" s="45">
        <v>185.25</v>
      </c>
      <c r="N3" s="46">
        <v>4</v>
      </c>
      <c r="O3" s="47">
        <f t="shared" ref="O3" si="0">SUM(M3+N3)</f>
        <v>189.25</v>
      </c>
    </row>
    <row r="6" spans="1:17" x14ac:dyDescent="0.25">
      <c r="K6" s="7">
        <f>SUM(K2:K5)</f>
        <v>8</v>
      </c>
      <c r="L6" s="7">
        <f>SUM(L2:L5)</f>
        <v>1463</v>
      </c>
      <c r="M6" s="13">
        <f>SUM(L6/K6)</f>
        <v>182.875</v>
      </c>
      <c r="N6" s="7">
        <f>SUM(N2:N5)</f>
        <v>7</v>
      </c>
      <c r="O6" s="13">
        <f>SUM(M6+N6)</f>
        <v>189.875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23_1_1"/>
    <protectedRange algorithmName="SHA-512" hashValue="ON39YdpmFHfN9f47KpiRvqrKx0V9+erV1CNkpWzYhW/Qyc6aT8rEyCrvauWSYGZK2ia3o7vd3akF07acHAFpOA==" saltValue="yVW9XmDwTqEnmpSGai0KYg==" spinCount="100000" sqref="D3" name="Range1_1_13_1"/>
  </protectedRanges>
  <conditionalFormatting sqref="E2">
    <cfRule type="top10" dxfId="605" priority="18" rank="1"/>
  </conditionalFormatting>
  <conditionalFormatting sqref="F2">
    <cfRule type="top10" dxfId="604" priority="17" rank="1"/>
  </conditionalFormatting>
  <conditionalFormatting sqref="G2">
    <cfRule type="top10" dxfId="603" priority="16" rank="1"/>
  </conditionalFormatting>
  <conditionalFormatting sqref="H2">
    <cfRule type="top10" dxfId="602" priority="15" rank="1"/>
  </conditionalFormatting>
  <conditionalFormatting sqref="I2">
    <cfRule type="top10" dxfId="601" priority="14" rank="1"/>
  </conditionalFormatting>
  <conditionalFormatting sqref="J2">
    <cfRule type="top10" dxfId="600" priority="13" rank="1"/>
  </conditionalFormatting>
  <conditionalFormatting sqref="E3">
    <cfRule type="top10" dxfId="599" priority="6" rank="1"/>
  </conditionalFormatting>
  <conditionalFormatting sqref="F3">
    <cfRule type="top10" dxfId="598" priority="5" rank="1"/>
  </conditionalFormatting>
  <conditionalFormatting sqref="G3">
    <cfRule type="top10" dxfId="597" priority="4" rank="1"/>
  </conditionalFormatting>
  <conditionalFormatting sqref="H3">
    <cfRule type="top10" dxfId="596" priority="3" rank="1"/>
  </conditionalFormatting>
  <conditionalFormatting sqref="I3">
    <cfRule type="top10" dxfId="595" priority="2" rank="1"/>
  </conditionalFormatting>
  <conditionalFormatting sqref="J3">
    <cfRule type="top10" dxfId="594" priority="1" rank="1"/>
  </conditionalFormatting>
  <hyperlinks>
    <hyperlink ref="Q1" location="'Bristol VA Rankings'!A1" display="Back to Ranking" xr:uid="{460688C4-C9A0-41E3-B764-BDB3E6352D7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F091DE-4EFA-41BA-874C-0DFCE67B6C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21CDC-F05E-42DE-89B9-D3189AA1C6CE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69</v>
      </c>
      <c r="C2" s="41">
        <v>44058</v>
      </c>
      <c r="D2" s="42" t="s">
        <v>30</v>
      </c>
      <c r="E2" s="43">
        <v>196</v>
      </c>
      <c r="F2" s="43">
        <v>195</v>
      </c>
      <c r="G2" s="43">
        <v>199</v>
      </c>
      <c r="H2" s="43"/>
      <c r="I2" s="43"/>
      <c r="J2" s="43"/>
      <c r="K2" s="44">
        <f>COUNT(E2:J2)</f>
        <v>3</v>
      </c>
      <c r="L2" s="44">
        <f>SUM(E2:J2)</f>
        <v>590</v>
      </c>
      <c r="M2" s="45">
        <f>IFERROR(L2/K2,0)</f>
        <v>196.66666666666666</v>
      </c>
      <c r="N2" s="46">
        <v>2</v>
      </c>
      <c r="O2" s="47">
        <f>SUM(M2+N2)</f>
        <v>198.66666666666666</v>
      </c>
    </row>
    <row r="5" spans="1:17" x14ac:dyDescent="0.25">
      <c r="K5" s="7">
        <f>SUM(K2:K4)</f>
        <v>3</v>
      </c>
      <c r="L5" s="7">
        <f>SUM(L2:L4)</f>
        <v>590</v>
      </c>
      <c r="M5" s="13">
        <f>SUM(L5/K5)</f>
        <v>196.66666666666666</v>
      </c>
      <c r="N5" s="7">
        <f>SUM(N2:N4)</f>
        <v>2</v>
      </c>
      <c r="O5" s="13">
        <f>SUM(M5+N5)</f>
        <v>198.66666666666666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593" priority="5" rank="1"/>
  </conditionalFormatting>
  <conditionalFormatting sqref="G2">
    <cfRule type="top10" dxfId="592" priority="4" rank="1"/>
  </conditionalFormatting>
  <conditionalFormatting sqref="H2">
    <cfRule type="top10" dxfId="591" priority="3" rank="1"/>
  </conditionalFormatting>
  <conditionalFormatting sqref="I2">
    <cfRule type="top10" dxfId="590" priority="1" rank="1"/>
  </conditionalFormatting>
  <conditionalFormatting sqref="J2">
    <cfRule type="top10" dxfId="589" priority="2" rank="1"/>
  </conditionalFormatting>
  <conditionalFormatting sqref="E2">
    <cfRule type="top10" dxfId="588" priority="6" rank="1"/>
  </conditionalFormatting>
  <hyperlinks>
    <hyperlink ref="Q1" location="'Bristol VA Rankings'!A1" display="Back to Ranking" xr:uid="{DB1802A8-694F-4E8F-8503-3D5F9BAE95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B34C98-DC21-46BE-8ED8-61D97B1C30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C2014-237B-42C3-9447-8B7C0A1AA5B2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52</v>
      </c>
      <c r="B2" s="40" t="s">
        <v>53</v>
      </c>
      <c r="C2" s="41">
        <v>43967</v>
      </c>
      <c r="D2" s="42" t="s">
        <v>43</v>
      </c>
      <c r="E2" s="43">
        <v>181</v>
      </c>
      <c r="F2" s="43">
        <v>186</v>
      </c>
      <c r="G2" s="43">
        <v>187</v>
      </c>
      <c r="H2" s="43">
        <v>179</v>
      </c>
      <c r="I2" s="43">
        <v>184</v>
      </c>
      <c r="J2" s="43">
        <v>170</v>
      </c>
      <c r="K2" s="44">
        <v>6</v>
      </c>
      <c r="L2" s="44">
        <v>1087</v>
      </c>
      <c r="M2" s="45">
        <v>181.16666666666666</v>
      </c>
      <c r="N2" s="46">
        <v>10</v>
      </c>
      <c r="O2" s="47">
        <v>191.16666666666666</v>
      </c>
    </row>
    <row r="3" spans="1:17" x14ac:dyDescent="0.25">
      <c r="A3" s="39" t="s">
        <v>52</v>
      </c>
      <c r="B3" s="40" t="s">
        <v>53</v>
      </c>
      <c r="C3" s="41">
        <v>44044</v>
      </c>
      <c r="D3" s="42" t="s">
        <v>43</v>
      </c>
      <c r="E3" s="43">
        <v>191</v>
      </c>
      <c r="F3" s="43">
        <v>184</v>
      </c>
      <c r="G3" s="43">
        <v>185</v>
      </c>
      <c r="H3" s="43">
        <v>179</v>
      </c>
      <c r="I3" s="43"/>
      <c r="J3" s="43"/>
      <c r="K3" s="44">
        <v>4</v>
      </c>
      <c r="L3" s="44">
        <v>739</v>
      </c>
      <c r="M3" s="45">
        <v>184.75</v>
      </c>
      <c r="N3" s="46">
        <v>5</v>
      </c>
      <c r="O3" s="47">
        <v>189.75</v>
      </c>
    </row>
    <row r="4" spans="1:17" x14ac:dyDescent="0.25">
      <c r="A4" s="39" t="s">
        <v>52</v>
      </c>
      <c r="B4" s="40" t="s">
        <v>53</v>
      </c>
      <c r="C4" s="41">
        <v>44059</v>
      </c>
      <c r="D4" s="42" t="s">
        <v>43</v>
      </c>
      <c r="E4" s="43">
        <v>176</v>
      </c>
      <c r="F4" s="43">
        <v>185</v>
      </c>
      <c r="G4" s="43">
        <v>183</v>
      </c>
      <c r="H4" s="43">
        <v>183</v>
      </c>
      <c r="I4" s="43"/>
      <c r="J4" s="43"/>
      <c r="K4" s="44">
        <v>4</v>
      </c>
      <c r="L4" s="44">
        <f>SUM(E4:H4)</f>
        <v>727</v>
      </c>
      <c r="M4" s="45">
        <v>181.75</v>
      </c>
      <c r="N4" s="46">
        <v>5</v>
      </c>
      <c r="O4" s="47">
        <f t="shared" ref="O4" si="0">SUM(M4+N4)</f>
        <v>186.75</v>
      </c>
    </row>
    <row r="7" spans="1:17" x14ac:dyDescent="0.25">
      <c r="K7" s="7">
        <f>SUM(K2:K6)</f>
        <v>14</v>
      </c>
      <c r="L7" s="7">
        <f>SUM(L2:L6)</f>
        <v>2553</v>
      </c>
      <c r="M7" s="13">
        <f>SUM(L7/K7)</f>
        <v>182.35714285714286</v>
      </c>
      <c r="N7" s="7">
        <f>SUM(N2:N6)</f>
        <v>20</v>
      </c>
      <c r="O7" s="13">
        <f>SUM(M7+N7)</f>
        <v>202.35714285714286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5_2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E4:J4 B4:C4" name="Range1_24_1"/>
    <protectedRange algorithmName="SHA-512" hashValue="ON39YdpmFHfN9f47KpiRvqrKx0V9+erV1CNkpWzYhW/Qyc6aT8rEyCrvauWSYGZK2ia3o7vd3akF07acHAFpOA==" saltValue="yVW9XmDwTqEnmpSGai0KYg==" spinCount="100000" sqref="D4" name="Range1_1_14_1"/>
  </protectedRanges>
  <conditionalFormatting sqref="I2">
    <cfRule type="top10" dxfId="587" priority="30" rank="1"/>
  </conditionalFormatting>
  <conditionalFormatting sqref="H2">
    <cfRule type="top10" dxfId="586" priority="26" rank="1"/>
  </conditionalFormatting>
  <conditionalFormatting sqref="J2">
    <cfRule type="top10" dxfId="585" priority="27" rank="1"/>
  </conditionalFormatting>
  <conditionalFormatting sqref="G2">
    <cfRule type="top10" dxfId="584" priority="29" rank="1"/>
  </conditionalFormatting>
  <conditionalFormatting sqref="F2">
    <cfRule type="top10" dxfId="583" priority="28" rank="1"/>
  </conditionalFormatting>
  <conditionalFormatting sqref="E2">
    <cfRule type="top10" dxfId="582" priority="25" rank="1"/>
  </conditionalFormatting>
  <conditionalFormatting sqref="I3">
    <cfRule type="top10" dxfId="581" priority="24" rank="1"/>
  </conditionalFormatting>
  <conditionalFormatting sqref="H3">
    <cfRule type="top10" dxfId="580" priority="20" rank="1"/>
  </conditionalFormatting>
  <conditionalFormatting sqref="J3">
    <cfRule type="top10" dxfId="579" priority="21" rank="1"/>
  </conditionalFormatting>
  <conditionalFormatting sqref="G3">
    <cfRule type="top10" dxfId="578" priority="23" rank="1"/>
  </conditionalFormatting>
  <conditionalFormatting sqref="F3">
    <cfRule type="top10" dxfId="577" priority="22" rank="1"/>
  </conditionalFormatting>
  <conditionalFormatting sqref="E3">
    <cfRule type="top10" dxfId="576" priority="19" rank="1"/>
  </conditionalFormatting>
  <conditionalFormatting sqref="I4">
    <cfRule type="top10" dxfId="575" priority="6" rank="1"/>
  </conditionalFormatting>
  <conditionalFormatting sqref="H4">
    <cfRule type="top10" dxfId="574" priority="2" rank="1"/>
  </conditionalFormatting>
  <conditionalFormatting sqref="J4">
    <cfRule type="top10" dxfId="573" priority="3" rank="1"/>
  </conditionalFormatting>
  <conditionalFormatting sqref="G4">
    <cfRule type="top10" dxfId="572" priority="5" rank="1"/>
  </conditionalFormatting>
  <conditionalFormatting sqref="F4">
    <cfRule type="top10" dxfId="571" priority="4" rank="1"/>
  </conditionalFormatting>
  <conditionalFormatting sqref="E4">
    <cfRule type="top10" dxfId="570" priority="1" rank="1"/>
  </conditionalFormatting>
  <hyperlinks>
    <hyperlink ref="Q1" location="'Bristol VA Rankings'!A1" display="Back to Ranking" xr:uid="{418A032E-48D0-4043-897C-48C6BB4EA8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6FD00C-1487-4723-8AA9-7BC6BA5A97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EDF7-18B5-44E2-9E03-3567D2A6850C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63</v>
      </c>
      <c r="C2" s="41">
        <v>44051</v>
      </c>
      <c r="D2" s="42" t="s">
        <v>30</v>
      </c>
      <c r="E2" s="43">
        <v>199</v>
      </c>
      <c r="F2" s="43">
        <v>197</v>
      </c>
      <c r="G2" s="43">
        <v>200</v>
      </c>
      <c r="H2" s="43"/>
      <c r="I2" s="43"/>
      <c r="J2" s="43"/>
      <c r="K2" s="44">
        <f>COUNT(E2:J2)</f>
        <v>3</v>
      </c>
      <c r="L2" s="44">
        <f>SUM(E2:J2)</f>
        <v>596</v>
      </c>
      <c r="M2" s="45">
        <f>IFERROR(L2/K2,0)</f>
        <v>198.66666666666666</v>
      </c>
      <c r="N2" s="46">
        <v>2</v>
      </c>
      <c r="O2" s="47">
        <f>SUM(M2+N2)</f>
        <v>200.66666666666666</v>
      </c>
    </row>
    <row r="3" spans="1:17" x14ac:dyDescent="0.25">
      <c r="A3" s="39" t="s">
        <v>28</v>
      </c>
      <c r="B3" s="40" t="s">
        <v>63</v>
      </c>
      <c r="C3" s="41">
        <v>44058</v>
      </c>
      <c r="D3" s="42" t="s">
        <v>30</v>
      </c>
      <c r="E3" s="43">
        <v>194</v>
      </c>
      <c r="F3" s="43">
        <v>199</v>
      </c>
      <c r="G3" s="43">
        <v>197</v>
      </c>
      <c r="H3" s="43"/>
      <c r="I3" s="43"/>
      <c r="J3" s="43"/>
      <c r="K3" s="44">
        <f>COUNT(E3:J3)</f>
        <v>3</v>
      </c>
      <c r="L3" s="44">
        <f>SUM(E3:J3)</f>
        <v>590</v>
      </c>
      <c r="M3" s="45">
        <f>IFERROR(L3/K3,0)</f>
        <v>196.66666666666666</v>
      </c>
      <c r="N3" s="46">
        <v>2</v>
      </c>
      <c r="O3" s="47">
        <f>SUM(M3+N3)</f>
        <v>198.66666666666666</v>
      </c>
    </row>
    <row r="6" spans="1:17" x14ac:dyDescent="0.25">
      <c r="K6" s="7">
        <f>SUM(K2:K5)</f>
        <v>6</v>
      </c>
      <c r="L6" s="7">
        <f>SUM(L2:L5)</f>
        <v>1186</v>
      </c>
      <c r="M6" s="13">
        <f>SUM(L6/K6)</f>
        <v>197.66666666666666</v>
      </c>
      <c r="N6" s="7">
        <f>SUM(N2:N5)</f>
        <v>4</v>
      </c>
      <c r="O6" s="13">
        <f>SUM(M6+N6)</f>
        <v>201.66666666666666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F2">
    <cfRule type="top10" dxfId="569" priority="11" rank="1"/>
  </conditionalFormatting>
  <conditionalFormatting sqref="G2">
    <cfRule type="top10" dxfId="568" priority="10" rank="1"/>
  </conditionalFormatting>
  <conditionalFormatting sqref="H2">
    <cfRule type="top10" dxfId="567" priority="9" rank="1"/>
  </conditionalFormatting>
  <conditionalFormatting sqref="I2">
    <cfRule type="top10" dxfId="566" priority="7" rank="1"/>
  </conditionalFormatting>
  <conditionalFormatting sqref="J2">
    <cfRule type="top10" dxfId="565" priority="8" rank="1"/>
  </conditionalFormatting>
  <conditionalFormatting sqref="E2">
    <cfRule type="top10" dxfId="564" priority="12" rank="1"/>
  </conditionalFormatting>
  <conditionalFormatting sqref="F3">
    <cfRule type="top10" dxfId="563" priority="5" rank="1"/>
  </conditionalFormatting>
  <conditionalFormatting sqref="G3">
    <cfRule type="top10" dxfId="562" priority="4" rank="1"/>
  </conditionalFormatting>
  <conditionalFormatting sqref="H3">
    <cfRule type="top10" dxfId="561" priority="3" rank="1"/>
  </conditionalFormatting>
  <conditionalFormatting sqref="I3">
    <cfRule type="top10" dxfId="560" priority="1" rank="1"/>
  </conditionalFormatting>
  <conditionalFormatting sqref="J3">
    <cfRule type="top10" dxfId="559" priority="2" rank="1"/>
  </conditionalFormatting>
  <conditionalFormatting sqref="E3">
    <cfRule type="top10" dxfId="558" priority="6" rank="1"/>
  </conditionalFormatting>
  <hyperlinks>
    <hyperlink ref="Q1" location="'Bristol VA Rankings'!A1" display="Back to Ranking" xr:uid="{2C997AE7-D363-4937-A5C6-C74AA5E40C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665D81-2F96-447B-97C0-C1D1CFF7CDC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D671B-AF54-4BCA-871D-0BC442A7D0D1}">
  <dimension ref="A1:Q5"/>
  <sheetViews>
    <sheetView workbookViewId="0">
      <selection activeCell="C26" sqref="C2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56</v>
      </c>
      <c r="C2" s="41">
        <v>43988</v>
      </c>
      <c r="D2" s="42" t="s">
        <v>43</v>
      </c>
      <c r="E2" s="43">
        <v>194</v>
      </c>
      <c r="F2" s="43">
        <v>190</v>
      </c>
      <c r="G2" s="43">
        <v>190</v>
      </c>
      <c r="H2" s="43">
        <v>191</v>
      </c>
      <c r="I2" s="43"/>
      <c r="J2" s="43"/>
      <c r="K2" s="44">
        <v>4</v>
      </c>
      <c r="L2" s="44">
        <v>765</v>
      </c>
      <c r="M2" s="45">
        <v>191.25</v>
      </c>
      <c r="N2" s="46">
        <v>2</v>
      </c>
      <c r="O2" s="47">
        <v>193.25</v>
      </c>
    </row>
    <row r="5" spans="1:17" x14ac:dyDescent="0.25">
      <c r="K5" s="7">
        <f>SUM(K2:K4)</f>
        <v>4</v>
      </c>
      <c r="L5" s="7">
        <f>SUM(L2:L4)</f>
        <v>765</v>
      </c>
      <c r="M5" s="13">
        <f>SUM(L5/K5)</f>
        <v>191.25</v>
      </c>
      <c r="N5" s="7">
        <f>SUM(N2:N4)</f>
        <v>2</v>
      </c>
      <c r="O5" s="13">
        <f>SUM(M5+N5)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E2">
    <cfRule type="top10" dxfId="557" priority="6" rank="1"/>
  </conditionalFormatting>
  <conditionalFormatting sqref="F2">
    <cfRule type="top10" dxfId="556" priority="5" rank="1"/>
  </conditionalFormatting>
  <conditionalFormatting sqref="G2">
    <cfRule type="top10" dxfId="555" priority="4" rank="1"/>
  </conditionalFormatting>
  <conditionalFormatting sqref="H2">
    <cfRule type="top10" dxfId="554" priority="3" rank="1"/>
  </conditionalFormatting>
  <conditionalFormatting sqref="I2">
    <cfRule type="top10" dxfId="553" priority="1" rank="1"/>
  </conditionalFormatting>
  <conditionalFormatting sqref="J2">
    <cfRule type="top10" dxfId="552" priority="2" rank="1"/>
  </conditionalFormatting>
  <hyperlinks>
    <hyperlink ref="Q1" location="'Bristol VA Rankings'!A1" display="Back to Ranking" xr:uid="{892E3F46-C949-44A9-B3C3-8661245B0E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CF604B-B6FE-41EA-9217-9B4114509A9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ED37-8571-4FF1-94B0-1450F510FE02}">
  <dimension ref="A1:Q10"/>
  <sheetViews>
    <sheetView workbookViewId="0">
      <selection activeCell="D14" sqref="D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44</v>
      </c>
      <c r="C2" s="41">
        <v>43967</v>
      </c>
      <c r="D2" s="42" t="s">
        <v>43</v>
      </c>
      <c r="E2" s="43">
        <v>200</v>
      </c>
      <c r="F2" s="43">
        <v>194</v>
      </c>
      <c r="G2" s="43">
        <v>197</v>
      </c>
      <c r="H2" s="43">
        <v>195</v>
      </c>
      <c r="I2" s="43">
        <v>200</v>
      </c>
      <c r="J2" s="43">
        <v>195.001</v>
      </c>
      <c r="K2" s="44">
        <v>6</v>
      </c>
      <c r="L2" s="44">
        <v>1181.001</v>
      </c>
      <c r="M2" s="45">
        <v>196.83349999999999</v>
      </c>
      <c r="N2" s="46">
        <v>16</v>
      </c>
      <c r="O2" s="47">
        <v>212.83349999999999</v>
      </c>
    </row>
    <row r="3" spans="1:17" x14ac:dyDescent="0.25">
      <c r="A3" s="39" t="s">
        <v>28</v>
      </c>
      <c r="B3" s="40" t="s">
        <v>44</v>
      </c>
      <c r="C3" s="41">
        <v>43988</v>
      </c>
      <c r="D3" s="42" t="s">
        <v>43</v>
      </c>
      <c r="E3" s="43">
        <v>199</v>
      </c>
      <c r="F3" s="43">
        <v>198</v>
      </c>
      <c r="G3" s="43">
        <v>198</v>
      </c>
      <c r="H3" s="43">
        <v>198</v>
      </c>
      <c r="I3" s="43"/>
      <c r="J3" s="43"/>
      <c r="K3" s="44">
        <v>4</v>
      </c>
      <c r="L3" s="44">
        <v>793</v>
      </c>
      <c r="M3" s="45">
        <v>198.25</v>
      </c>
      <c r="N3" s="46">
        <v>6</v>
      </c>
      <c r="O3" s="47">
        <v>204.25</v>
      </c>
    </row>
    <row r="4" spans="1:17" x14ac:dyDescent="0.25">
      <c r="A4" s="39" t="s">
        <v>28</v>
      </c>
      <c r="B4" s="40" t="s">
        <v>44</v>
      </c>
      <c r="C4" s="41">
        <v>43996</v>
      </c>
      <c r="D4" s="42" t="s">
        <v>43</v>
      </c>
      <c r="E4" s="43">
        <v>198.001</v>
      </c>
      <c r="F4" s="43">
        <v>197.001</v>
      </c>
      <c r="G4" s="43">
        <v>198.001</v>
      </c>
      <c r="H4" s="43">
        <v>200</v>
      </c>
      <c r="I4" s="43"/>
      <c r="J4" s="43"/>
      <c r="K4" s="44">
        <v>4</v>
      </c>
      <c r="L4" s="44">
        <v>793.00300000000004</v>
      </c>
      <c r="M4" s="45">
        <v>198.25075000000001</v>
      </c>
      <c r="N4" s="46">
        <v>13</v>
      </c>
      <c r="O4" s="47">
        <v>211.25075000000001</v>
      </c>
    </row>
    <row r="5" spans="1:17" x14ac:dyDescent="0.25">
      <c r="A5" s="39" t="s">
        <v>28</v>
      </c>
      <c r="B5" s="40" t="s">
        <v>44</v>
      </c>
      <c r="C5" s="41">
        <v>44044</v>
      </c>
      <c r="D5" s="42" t="s">
        <v>43</v>
      </c>
      <c r="E5" s="43">
        <v>199.001</v>
      </c>
      <c r="F5" s="43">
        <v>199</v>
      </c>
      <c r="G5" s="43">
        <v>200</v>
      </c>
      <c r="H5" s="43">
        <v>200</v>
      </c>
      <c r="I5" s="43"/>
      <c r="J5" s="43"/>
      <c r="K5" s="44">
        <v>4</v>
      </c>
      <c r="L5" s="44">
        <v>798.00099999999998</v>
      </c>
      <c r="M5" s="45">
        <v>199.50024999999999</v>
      </c>
      <c r="N5" s="46">
        <v>11</v>
      </c>
      <c r="O5" s="47">
        <v>210.50024999999999</v>
      </c>
    </row>
    <row r="6" spans="1:17" x14ac:dyDescent="0.25">
      <c r="A6" s="39" t="s">
        <v>28</v>
      </c>
      <c r="B6" s="40" t="s">
        <v>44</v>
      </c>
      <c r="C6" s="41">
        <v>44051</v>
      </c>
      <c r="D6" s="42" t="s">
        <v>30</v>
      </c>
      <c r="E6" s="43">
        <v>199</v>
      </c>
      <c r="F6" s="43">
        <v>199</v>
      </c>
      <c r="G6" s="43">
        <v>200</v>
      </c>
      <c r="H6" s="43"/>
      <c r="I6" s="43"/>
      <c r="J6" s="43"/>
      <c r="K6" s="44">
        <f>COUNT(E6:J6)</f>
        <v>3</v>
      </c>
      <c r="L6" s="44">
        <f>SUM(E6:J6)</f>
        <v>598</v>
      </c>
      <c r="M6" s="45">
        <f>IFERROR(L6/K6,0)</f>
        <v>199.33333333333334</v>
      </c>
      <c r="N6" s="46">
        <v>4</v>
      </c>
      <c r="O6" s="47">
        <f>SUM(M6+N6)</f>
        <v>203.33333333333334</v>
      </c>
    </row>
    <row r="7" spans="1:17" x14ac:dyDescent="0.25">
      <c r="A7" s="39" t="s">
        <v>28</v>
      </c>
      <c r="B7" s="40" t="s">
        <v>44</v>
      </c>
      <c r="C7" s="41">
        <v>44059</v>
      </c>
      <c r="D7" s="42" t="s">
        <v>43</v>
      </c>
      <c r="E7" s="43">
        <v>199</v>
      </c>
      <c r="F7" s="43">
        <v>200</v>
      </c>
      <c r="G7" s="43">
        <v>197</v>
      </c>
      <c r="H7" s="43">
        <v>199</v>
      </c>
      <c r="I7" s="43"/>
      <c r="J7" s="43"/>
      <c r="K7" s="44">
        <v>4</v>
      </c>
      <c r="L7" s="44">
        <f>SUM(E7:H7)</f>
        <v>795</v>
      </c>
      <c r="M7" s="45">
        <v>198.75</v>
      </c>
      <c r="N7" s="46">
        <v>10</v>
      </c>
      <c r="O7" s="47">
        <f>SUM(M7+N7)</f>
        <v>208.75</v>
      </c>
    </row>
    <row r="10" spans="1:17" x14ac:dyDescent="0.25">
      <c r="K10" s="7">
        <f>SUM(K2:K9)</f>
        <v>25</v>
      </c>
      <c r="L10" s="7">
        <f>SUM(L2:L9)</f>
        <v>4958.0050000000001</v>
      </c>
      <c r="M10" s="13">
        <f>SUM(L10/K10)</f>
        <v>198.3202</v>
      </c>
      <c r="N10" s="7">
        <f>SUM(N2:N9)</f>
        <v>60</v>
      </c>
      <c r="O10" s="13">
        <f>SUM(M10+N10)</f>
        <v>258.3202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_2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10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C7" name="Range1_21_1"/>
    <protectedRange algorithmName="SHA-512" hashValue="ON39YdpmFHfN9f47KpiRvqrKx0V9+erV1CNkpWzYhW/Qyc6aT8rEyCrvauWSYGZK2ia3o7vd3akF07acHAFpOA==" saltValue="yVW9XmDwTqEnmpSGai0KYg==" spinCount="100000" sqref="D7" name="Range1_1_11_1"/>
    <protectedRange algorithmName="SHA-512" hashValue="ON39YdpmFHfN9f47KpiRvqrKx0V9+erV1CNkpWzYhW/Qyc6aT8rEyCrvauWSYGZK2ia3o7vd3akF07acHAFpOA==" saltValue="yVW9XmDwTqEnmpSGai0KYg==" spinCount="100000" sqref="E7:H7" name="Range1_3_4"/>
  </protectedRanges>
  <conditionalFormatting sqref="G2">
    <cfRule type="top10" dxfId="551" priority="38" rank="1"/>
  </conditionalFormatting>
  <conditionalFormatting sqref="F2">
    <cfRule type="top10" dxfId="550" priority="37" rank="1"/>
  </conditionalFormatting>
  <conditionalFormatting sqref="H2">
    <cfRule type="top10" dxfId="549" priority="39" rank="1"/>
  </conditionalFormatting>
  <conditionalFormatting sqref="I2">
    <cfRule type="top10" dxfId="548" priority="40" rank="1"/>
  </conditionalFormatting>
  <conditionalFormatting sqref="J2">
    <cfRule type="top10" dxfId="547" priority="41" rank="1"/>
  </conditionalFormatting>
  <conditionalFormatting sqref="E2">
    <cfRule type="top10" dxfId="546" priority="42" rank="1"/>
  </conditionalFormatting>
  <conditionalFormatting sqref="F3">
    <cfRule type="top10" dxfId="545" priority="35" rank="1"/>
  </conditionalFormatting>
  <conditionalFormatting sqref="G3">
    <cfRule type="top10" dxfId="544" priority="34" rank="1"/>
  </conditionalFormatting>
  <conditionalFormatting sqref="H3">
    <cfRule type="top10" dxfId="543" priority="33" rank="1"/>
  </conditionalFormatting>
  <conditionalFormatting sqref="I3">
    <cfRule type="top10" dxfId="542" priority="31" rank="1"/>
  </conditionalFormatting>
  <conditionalFormatting sqref="J3">
    <cfRule type="top10" dxfId="541" priority="32" rank="1"/>
  </conditionalFormatting>
  <conditionalFormatting sqref="E3">
    <cfRule type="top10" dxfId="540" priority="36" rank="1"/>
  </conditionalFormatting>
  <conditionalFormatting sqref="F4">
    <cfRule type="top10" dxfId="539" priority="29" rank="1"/>
  </conditionalFormatting>
  <conditionalFormatting sqref="G4">
    <cfRule type="top10" dxfId="538" priority="28" rank="1"/>
  </conditionalFormatting>
  <conditionalFormatting sqref="H4">
    <cfRule type="top10" dxfId="537" priority="27" rank="1"/>
  </conditionalFormatting>
  <conditionalFormatting sqref="I4">
    <cfRule type="top10" dxfId="536" priority="25" rank="1"/>
  </conditionalFormatting>
  <conditionalFormatting sqref="J4">
    <cfRule type="top10" dxfId="535" priority="26" rank="1"/>
  </conditionalFormatting>
  <conditionalFormatting sqref="E4">
    <cfRule type="top10" dxfId="534" priority="30" rank="1"/>
  </conditionalFormatting>
  <conditionalFormatting sqref="F5">
    <cfRule type="top10" dxfId="533" priority="23" rank="1"/>
  </conditionalFormatting>
  <conditionalFormatting sqref="G5">
    <cfRule type="top10" dxfId="532" priority="22" rank="1"/>
  </conditionalFormatting>
  <conditionalFormatting sqref="H5">
    <cfRule type="top10" dxfId="531" priority="21" rank="1"/>
  </conditionalFormatting>
  <conditionalFormatting sqref="I5">
    <cfRule type="top10" dxfId="530" priority="19" rank="1"/>
  </conditionalFormatting>
  <conditionalFormatting sqref="J5">
    <cfRule type="top10" dxfId="529" priority="20" rank="1"/>
  </conditionalFormatting>
  <conditionalFormatting sqref="E5">
    <cfRule type="top10" dxfId="528" priority="24" rank="1"/>
  </conditionalFormatting>
  <conditionalFormatting sqref="F6">
    <cfRule type="top10" dxfId="527" priority="17" rank="1"/>
  </conditionalFormatting>
  <conditionalFormatting sqref="G6">
    <cfRule type="top10" dxfId="526" priority="16" rank="1"/>
  </conditionalFormatting>
  <conditionalFormatting sqref="H6">
    <cfRule type="top10" dxfId="525" priority="15" rank="1"/>
  </conditionalFormatting>
  <conditionalFormatting sqref="I6">
    <cfRule type="top10" dxfId="524" priority="13" rank="1"/>
  </conditionalFormatting>
  <conditionalFormatting sqref="J6">
    <cfRule type="top10" dxfId="523" priority="14" rank="1"/>
  </conditionalFormatting>
  <conditionalFormatting sqref="E6">
    <cfRule type="top10" dxfId="522" priority="18" rank="1"/>
  </conditionalFormatting>
  <conditionalFormatting sqref="F7">
    <cfRule type="top10" dxfId="521" priority="1" rank="1"/>
  </conditionalFormatting>
  <conditionalFormatting sqref="G7">
    <cfRule type="top10" dxfId="520" priority="2" rank="1"/>
  </conditionalFormatting>
  <conditionalFormatting sqref="H7">
    <cfRule type="top10" dxfId="519" priority="3" rank="1"/>
  </conditionalFormatting>
  <conditionalFormatting sqref="I7">
    <cfRule type="top10" dxfId="518" priority="4" rank="1"/>
  </conditionalFormatting>
  <conditionalFormatting sqref="J7">
    <cfRule type="top10" dxfId="517" priority="5" rank="1"/>
  </conditionalFormatting>
  <conditionalFormatting sqref="E7">
    <cfRule type="top10" dxfId="516" priority="6" rank="1"/>
  </conditionalFormatting>
  <hyperlinks>
    <hyperlink ref="Q1" location="'Bristol VA Rankings'!A1" display="Back to Ranking" xr:uid="{6932F708-E7E5-4A79-B0C7-59AD6A63F3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F0F079-2615-43A0-B055-9EAFBEDF78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Bristol VA Rankings</vt:lpstr>
      <vt:lpstr>Allen Stigall</vt:lpstr>
      <vt:lpstr>Benji Matoy</vt:lpstr>
      <vt:lpstr>Bob Laauser</vt:lpstr>
      <vt:lpstr>Brad Patton</vt:lpstr>
      <vt:lpstr>Brian Edmonds</vt:lpstr>
      <vt:lpstr>Cecil Combs</vt:lpstr>
      <vt:lpstr>Chase Robinson</vt:lpstr>
      <vt:lpstr>Chuck Morrell</vt:lpstr>
      <vt:lpstr>Claude Pennington</vt:lpstr>
      <vt:lpstr>Cody McBroon</vt:lpstr>
      <vt:lpstr>Daniel Smith</vt:lpstr>
      <vt:lpstr>Danny Sissom</vt:lpstr>
      <vt:lpstr>Dave Jennings</vt:lpstr>
      <vt:lpstr>David Huff</vt:lpstr>
      <vt:lpstr>Doc Gilliam</vt:lpstr>
      <vt:lpstr>Hal Tate</vt:lpstr>
      <vt:lpstr>Jay Boyd</vt:lpstr>
      <vt:lpstr>Jimmy Tate</vt:lpstr>
      <vt:lpstr>Jud Denniston</vt:lpstr>
      <vt:lpstr>Kandace Matoy</vt:lpstr>
      <vt:lpstr>Lloyd Breedlove</vt:lpstr>
      <vt:lpstr>Lucas Brooks</vt:lpstr>
      <vt:lpstr>Matt Strong</vt:lpstr>
      <vt:lpstr>Matthew Tignor</vt:lpstr>
      <vt:lpstr>Mike Gross</vt:lpstr>
      <vt:lpstr>Mike Rorer</vt:lpstr>
      <vt:lpstr>Randy Herrmann</vt:lpstr>
      <vt:lpstr>Randy Robinson</vt:lpstr>
      <vt:lpstr>Russ Peters</vt:lpstr>
      <vt:lpstr>Stanley Canter</vt:lpstr>
      <vt:lpstr>Steve Fletcher</vt:lpstr>
      <vt:lpstr>Steve Pennington</vt:lpstr>
      <vt:lpstr>Tom Tignor</vt:lpstr>
      <vt:lpstr>Travis Davis</vt:lpstr>
      <vt:lpstr>Wayne Wills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2020-08-27T01:02:30Z</dcterms:modified>
</cp:coreProperties>
</file>