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Michiga\"/>
    </mc:Choice>
  </mc:AlternateContent>
  <xr:revisionPtr revIDLastSave="0" documentId="13_ncr:1_{8F94716B-102C-41F3-A697-F06273F6B2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CHIGAN FACTORY RANKING" sheetId="20" r:id="rId1"/>
    <sheet name="Balser, Chris" sheetId="121" r:id="rId2"/>
    <sheet name="Gertig, John" sheetId="120" r:id="rId3"/>
    <sheet name="Kruger, Randy" sheetId="122" r:id="rId4"/>
    <sheet name="Lige, Mitch" sheetId="106" r:id="rId5"/>
    <sheet name="Caldwell, Mark" sheetId="118" r:id="rId6"/>
    <sheet name="Meyer, Bill" sheetId="110" r:id="rId7"/>
    <sheet name="Mettert, Duane" sheetId="117" r:id="rId8"/>
    <sheet name="Stempien, Mike" sheetId="108" r:id="rId9"/>
    <sheet name="Waxler, Dana" sheetId="1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'MICHIGAN FACTORY RANKING'!$A$1:$H$1</definedName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17" l="1"/>
  <c r="O6" i="117" s="1"/>
  <c r="L6" i="117"/>
  <c r="K6" i="117"/>
  <c r="D6" i="117"/>
  <c r="M6" i="108"/>
  <c r="O6" i="108" s="1"/>
  <c r="L6" i="108"/>
  <c r="K6" i="108"/>
  <c r="D6" i="108"/>
  <c r="L7" i="110"/>
  <c r="M7" i="110" s="1"/>
  <c r="O7" i="110" s="1"/>
  <c r="K7" i="110"/>
  <c r="D7" i="110"/>
  <c r="L7" i="106"/>
  <c r="M7" i="106" s="1"/>
  <c r="O7" i="106" s="1"/>
  <c r="K7" i="106"/>
  <c r="D7" i="106"/>
  <c r="L6" i="110" l="1"/>
  <c r="K6" i="110"/>
  <c r="M6" i="110" s="1"/>
  <c r="O6" i="110" s="1"/>
  <c r="D6" i="110"/>
  <c r="C6" i="110"/>
  <c r="L5" i="108"/>
  <c r="K5" i="108"/>
  <c r="D5" i="108"/>
  <c r="C5" i="108"/>
  <c r="L5" i="117"/>
  <c r="M5" i="117" s="1"/>
  <c r="O5" i="117" s="1"/>
  <c r="K5" i="117"/>
  <c r="D5" i="117"/>
  <c r="C5" i="117"/>
  <c r="L6" i="106"/>
  <c r="M6" i="106" s="1"/>
  <c r="O6" i="106" s="1"/>
  <c r="K6" i="106"/>
  <c r="D6" i="106"/>
  <c r="C6" i="106"/>
  <c r="M5" i="108" l="1"/>
  <c r="O5" i="108" s="1"/>
  <c r="H11" i="20"/>
  <c r="G11" i="20"/>
  <c r="F11" i="20"/>
  <c r="E11" i="20"/>
  <c r="D11" i="20"/>
  <c r="L2" i="120"/>
  <c r="M2" i="120" s="1"/>
  <c r="O2" i="120" s="1"/>
  <c r="K2" i="120"/>
  <c r="D2" i="120"/>
  <c r="C2" i="120"/>
  <c r="L3" i="120"/>
  <c r="K3" i="120"/>
  <c r="D3" i="120"/>
  <c r="C3" i="120"/>
  <c r="H10" i="20"/>
  <c r="G10" i="20"/>
  <c r="F10" i="20"/>
  <c r="E10" i="20"/>
  <c r="L2" i="122"/>
  <c r="K2" i="122"/>
  <c r="K4" i="122" s="1"/>
  <c r="D10" i="20" s="1"/>
  <c r="D2" i="122"/>
  <c r="C2" i="122"/>
  <c r="L4" i="118"/>
  <c r="M4" i="118" s="1"/>
  <c r="O4" i="118" s="1"/>
  <c r="K4" i="118"/>
  <c r="D4" i="118"/>
  <c r="C4" i="118"/>
  <c r="H8" i="20"/>
  <c r="G8" i="20"/>
  <c r="F8" i="20"/>
  <c r="E8" i="20"/>
  <c r="D8" i="20"/>
  <c r="L2" i="121"/>
  <c r="M2" i="121" s="1"/>
  <c r="O2" i="121" s="1"/>
  <c r="K2" i="121"/>
  <c r="D2" i="121"/>
  <c r="C2" i="121"/>
  <c r="L4" i="108"/>
  <c r="K4" i="108"/>
  <c r="D4" i="108"/>
  <c r="C4" i="108"/>
  <c r="L5" i="110"/>
  <c r="K5" i="110"/>
  <c r="D5" i="110"/>
  <c r="C5" i="110"/>
  <c r="L4" i="117"/>
  <c r="K4" i="117"/>
  <c r="D4" i="117"/>
  <c r="C4" i="117"/>
  <c r="L5" i="106"/>
  <c r="K5" i="106"/>
  <c r="D5" i="106"/>
  <c r="C5" i="106"/>
  <c r="M5" i="110" l="1"/>
  <c r="O5" i="110" s="1"/>
  <c r="M4" i="108"/>
  <c r="O4" i="108" s="1"/>
  <c r="M4" i="117"/>
  <c r="O4" i="117" s="1"/>
  <c r="M5" i="106"/>
  <c r="O5" i="106" s="1"/>
  <c r="M3" i="120"/>
  <c r="O3" i="120" s="1"/>
  <c r="M2" i="122"/>
  <c r="O2" i="122" s="1"/>
  <c r="N4" i="122"/>
  <c r="L4" i="122"/>
  <c r="M4" i="122" s="1"/>
  <c r="L4" i="121"/>
  <c r="K4" i="121"/>
  <c r="H7" i="20"/>
  <c r="G7" i="20"/>
  <c r="F7" i="20"/>
  <c r="E7" i="20"/>
  <c r="D7" i="20"/>
  <c r="K5" i="120"/>
  <c r="L3" i="118"/>
  <c r="K3" i="118"/>
  <c r="D3" i="118"/>
  <c r="C3" i="118"/>
  <c r="L4" i="110"/>
  <c r="K4" i="110"/>
  <c r="D4" i="110"/>
  <c r="C4" i="110"/>
  <c r="L2" i="119"/>
  <c r="K2" i="119"/>
  <c r="M2" i="119" s="1"/>
  <c r="O2" i="119" s="1"/>
  <c r="D2" i="119"/>
  <c r="C2" i="119"/>
  <c r="N6" i="119"/>
  <c r="K6" i="119"/>
  <c r="L4" i="106"/>
  <c r="K4" i="106"/>
  <c r="D4" i="106"/>
  <c r="C4" i="106"/>
  <c r="O4" i="122" l="1"/>
  <c r="M3" i="118"/>
  <c r="O3" i="118" s="1"/>
  <c r="N4" i="121"/>
  <c r="M4" i="121"/>
  <c r="O4" i="121" s="1"/>
  <c r="M4" i="110"/>
  <c r="O4" i="110" s="1"/>
  <c r="M4" i="106"/>
  <c r="O4" i="106" s="1"/>
  <c r="L5" i="120"/>
  <c r="M5" i="120" s="1"/>
  <c r="L6" i="119"/>
  <c r="M6" i="119" s="1"/>
  <c r="O6" i="119" s="1"/>
  <c r="L2" i="118"/>
  <c r="M2" i="118" s="1"/>
  <c r="O2" i="118" s="1"/>
  <c r="K2" i="118"/>
  <c r="K8" i="118" s="1"/>
  <c r="D9" i="20" s="1"/>
  <c r="N8" i="118"/>
  <c r="G9" i="20" s="1"/>
  <c r="L3" i="117"/>
  <c r="K3" i="117"/>
  <c r="L3" i="108"/>
  <c r="K3" i="108"/>
  <c r="L3" i="110"/>
  <c r="K3" i="110"/>
  <c r="M3" i="110" s="1"/>
  <c r="O3" i="110" s="1"/>
  <c r="L3" i="106"/>
  <c r="K3" i="106"/>
  <c r="M3" i="108" l="1"/>
  <c r="O3" i="108" s="1"/>
  <c r="M3" i="117"/>
  <c r="O3" i="117" s="1"/>
  <c r="M3" i="106"/>
  <c r="O3" i="106" s="1"/>
  <c r="N5" i="120"/>
  <c r="L8" i="118"/>
  <c r="N8" i="117"/>
  <c r="G4" i="20" s="1"/>
  <c r="K8" i="117"/>
  <c r="D4" i="20" s="1"/>
  <c r="M2" i="108"/>
  <c r="O2" i="108" s="1"/>
  <c r="M2" i="117"/>
  <c r="O2" i="117" s="1"/>
  <c r="M2" i="110"/>
  <c r="O2" i="110" s="1"/>
  <c r="N8" i="108"/>
  <c r="G3" i="20" s="1"/>
  <c r="L8" i="108"/>
  <c r="E3" i="20" s="1"/>
  <c r="K8" i="108"/>
  <c r="D3" i="20" s="1"/>
  <c r="N11" i="106"/>
  <c r="G2" i="20" s="1"/>
  <c r="L2" i="106"/>
  <c r="L11" i="106" s="1"/>
  <c r="K2" i="106"/>
  <c r="K11" i="106" s="1"/>
  <c r="D2" i="20" s="1"/>
  <c r="O5" i="120" l="1"/>
  <c r="M8" i="118"/>
  <c r="E9" i="20"/>
  <c r="M2" i="106"/>
  <c r="O2" i="106" s="1"/>
  <c r="E2" i="20"/>
  <c r="L8" i="117"/>
  <c r="E4" i="20" s="1"/>
  <c r="O8" i="118" l="1"/>
  <c r="H9" i="20" s="1"/>
  <c r="F9" i="20"/>
  <c r="M11" i="106"/>
  <c r="F2" i="20" s="1"/>
  <c r="M8" i="117"/>
  <c r="O11" i="106" l="1"/>
  <c r="H2" i="20" s="1"/>
  <c r="O8" i="117"/>
  <c r="H4" i="20" s="1"/>
  <c r="F4" i="20"/>
  <c r="N9" i="110"/>
  <c r="G5" i="20" s="1"/>
  <c r="L9" i="110"/>
  <c r="E5" i="20" s="1"/>
  <c r="K9" i="110"/>
  <c r="D5" i="20" s="1"/>
  <c r="M9" i="110" l="1"/>
  <c r="F5" i="20" l="1"/>
  <c r="O9" i="110"/>
  <c r="H5" i="20" s="1"/>
  <c r="M8" i="108"/>
  <c r="F3" i="20" s="1"/>
  <c r="O8" i="108" l="1"/>
  <c r="H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954270D1-7636-4F34-BE9D-9663A090EED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6AF78C85-FA6E-42F6-87E0-AB4ED66DC8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FC0CCC17-3211-4EB2-9BC3-2B71E2F4A0C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8FC5E9BE-2C48-41B8-8A28-AECFD649724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3126CAE5-49B6-4313-8162-80CF0C9CDC9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BE26DA9C-2253-4DEF-B0CD-34012915EF2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<sst xmlns="http://schemas.openxmlformats.org/spreadsheetml/2006/main" count="230" uniqueCount="51">
  <si>
    <t>Class</t>
  </si>
  <si>
    <t>Date</t>
  </si>
  <si>
    <t>Range Location</t>
  </si>
  <si>
    <t>Points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</si>
  <si>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</si>
  <si>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</si>
  <si>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</si>
  <si>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</si>
  <si>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</si>
  <si>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</si>
  <si>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</si>
  <si>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</si>
  <si>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</si>
  <si>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</si>
  <si>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</si>
  <si>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</si>
  <si>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</si>
  <si>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</si>
  <si>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</si>
  <si>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</si>
  <si>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# of Targets</t>
  </si>
  <si>
    <t>Mitch Lige</t>
  </si>
  <si>
    <t>Lige, Mitch</t>
  </si>
  <si>
    <t>Stempien, Mike</t>
  </si>
  <si>
    <t>Meyer, Bill</t>
  </si>
  <si>
    <t>Bill Meyer</t>
  </si>
  <si>
    <t>Mettert, Duan</t>
  </si>
  <si>
    <t>Factory Semi Auto</t>
  </si>
  <si>
    <t>Osseo, MI</t>
  </si>
  <si>
    <t>TGT-1</t>
  </si>
  <si>
    <t>TGT-2</t>
  </si>
  <si>
    <t>TGT-3</t>
  </si>
  <si>
    <t>TGT-4</t>
  </si>
  <si>
    <t>TGT Total</t>
  </si>
  <si>
    <t>AGG</t>
  </si>
  <si>
    <t>AGG + Points</t>
  </si>
  <si>
    <t>Mike Stampien</t>
  </si>
  <si>
    <t>Duane Merret</t>
  </si>
  <si>
    <t>TGT-5</t>
  </si>
  <si>
    <t>TGT-6</t>
  </si>
  <si>
    <t>Mark Caldwell</t>
  </si>
  <si>
    <t>Caldwell, Mark</t>
  </si>
  <si>
    <t>Dana Waxler</t>
  </si>
  <si>
    <t>John Gertig</t>
  </si>
  <si>
    <t>Waxler, Dana</t>
  </si>
  <si>
    <t>Gertig, John</t>
  </si>
  <si>
    <t>Chris Balser</t>
  </si>
  <si>
    <t>Kruger, Randy</t>
  </si>
  <si>
    <t>Balser, Chris</t>
  </si>
  <si>
    <t>Randy Kruger</t>
  </si>
  <si>
    <t xml:space="preserve">Factory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</si>
</sst>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4"/>
      <name val="Book Antiqua"/>
      <family val="1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b/>
      <u/>
      <sz val="10"/>
      <color theme="1"/>
      <name val="Calibri"/>
      <family val="2"/>
      <scheme val="minor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10" fillId="0" borderId="0" xfId="1" applyFont="1" applyFill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14" fillId="0" borderId="1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5" fillId="0" borderId="0" xfId="1" applyFont="1" applyFill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.8.7.19.hillsdale.rifle.club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ichigan%2005%2001%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MICHIG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10.5.19.hillsdale.rifle.clu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 refreshError="1">
        <row r="2">
          <cell r="B2" t="str">
            <v>Osseo, MI</v>
          </cell>
          <cell r="D2">
            <v>43652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tabSelected="1" zoomScaleNormal="100" workbookViewId="0">
      <selection activeCell="E20" sqref="E20"/>
    </sheetView>
  </sheetViews>
  <sheetFormatPr defaultRowHeight="18.75" x14ac:dyDescent="0.3"/>
  <cols>
    <col min="1" max="1" width="12.28515625" style="8" bestFit="1" customWidth="1"/>
    <col min="2" max="2" width="10.42578125" style="8" bestFit="1" customWidth="1"/>
    <col min="3" max="3" width="24" style="8" bestFit="1" customWidth="1"/>
    <col min="4" max="4" width="11.140625" style="8" bestFit="1" customWidth="1"/>
    <col min="5" max="5" width="16.85546875" style="8" bestFit="1" customWidth="1"/>
    <col min="6" max="6" width="9.140625" style="59" bestFit="1" customWidth="1"/>
    <col min="7" max="7" width="9.140625" style="50" bestFit="1" customWidth="1"/>
    <col min="8" max="8" width="17.85546875" style="59" bestFit="1" customWidth="1"/>
    <col min="9" max="16384" width="9.140625" style="10"/>
  </cols>
  <sheetData>
    <row r="1" spans="1:8" s="9" customFormat="1" x14ac:dyDescent="0.3">
      <c r="A1" s="11" t="s">
        <v>7</v>
      </c>
      <c r="B1" s="11" t="s">
        <v>0</v>
      </c>
      <c r="C1" s="11" t="s">
        <v>9</v>
      </c>
      <c r="D1" s="12" t="s">
        <v>20</v>
      </c>
      <c r="E1" s="11" t="s">
        <v>4</v>
      </c>
      <c r="F1" s="56" t="s">
        <v>8</v>
      </c>
      <c r="G1" s="55" t="s">
        <v>3</v>
      </c>
      <c r="H1" s="56" t="s">
        <v>5</v>
      </c>
    </row>
    <row r="2" spans="1:8" x14ac:dyDescent="0.3">
      <c r="A2" s="13">
        <v>1</v>
      </c>
      <c r="B2" s="13" t="s">
        <v>6</v>
      </c>
      <c r="C2" s="42" t="s">
        <v>22</v>
      </c>
      <c r="D2" s="14">
        <f>SUM('Lige, Mitch'!K11)</f>
        <v>28</v>
      </c>
      <c r="E2" s="14">
        <f>SUM('Lige, Mitch'!L11)</f>
        <v>5103.0001000000002</v>
      </c>
      <c r="F2" s="57">
        <f>SUM('Lige, Mitch'!M11)</f>
        <v>182.25000357142858</v>
      </c>
      <c r="G2" s="14">
        <f>SUM('Lige, Mitch'!N11)</f>
        <v>84</v>
      </c>
      <c r="H2" s="57">
        <f>SUM('Lige, Mitch'!O11)</f>
        <v>266.25000357142858</v>
      </c>
    </row>
    <row r="3" spans="1:8" x14ac:dyDescent="0.3">
      <c r="A3" s="13">
        <v>2</v>
      </c>
      <c r="B3" s="13" t="s">
        <v>6</v>
      </c>
      <c r="C3" s="42" t="s">
        <v>23</v>
      </c>
      <c r="D3" s="14">
        <f>SUM('Stempien, Mike'!K8)</f>
        <v>22</v>
      </c>
      <c r="E3" s="14">
        <f>SUM('Stempien, Mike'!L8)</f>
        <v>3872</v>
      </c>
      <c r="F3" s="57">
        <f>SUM('Stempien, Mike'!M8)</f>
        <v>176</v>
      </c>
      <c r="G3" s="14">
        <f>SUM('Stempien, Mike'!N8)</f>
        <v>30</v>
      </c>
      <c r="H3" s="57">
        <f>SUM('Stempien, Mike'!O8)</f>
        <v>206</v>
      </c>
    </row>
    <row r="4" spans="1:8" x14ac:dyDescent="0.3">
      <c r="A4" s="13">
        <v>3</v>
      </c>
      <c r="B4" s="13" t="s">
        <v>6</v>
      </c>
      <c r="C4" s="42" t="s">
        <v>26</v>
      </c>
      <c r="D4" s="14">
        <f>SUM('Mettert, Duane'!K8)</f>
        <v>22</v>
      </c>
      <c r="E4" s="14">
        <f>SUM('Mettert, Duane'!L8)</f>
        <v>3852.0000099999997</v>
      </c>
      <c r="F4" s="57">
        <f>SUM('Mettert, Duane'!M8)</f>
        <v>175.09090954545454</v>
      </c>
      <c r="G4" s="14">
        <f>SUM('Mettert, Duane'!N8)</f>
        <v>28</v>
      </c>
      <c r="H4" s="57">
        <f>SUM('Mettert, Duane'!O8)</f>
        <v>203.09090954545454</v>
      </c>
    </row>
    <row r="5" spans="1:8" x14ac:dyDescent="0.3">
      <c r="A5" s="13">
        <v>4</v>
      </c>
      <c r="B5" s="13" t="s">
        <v>6</v>
      </c>
      <c r="C5" s="42" t="s">
        <v>24</v>
      </c>
      <c r="D5" s="14">
        <f>SUM('Meyer, Bill'!K9)</f>
        <v>28</v>
      </c>
      <c r="E5" s="14">
        <f>SUM('Meyer, Bill'!L9)</f>
        <v>4897.0010000000002</v>
      </c>
      <c r="F5" s="57">
        <f>SUM('Meyer, Bill'!M9)</f>
        <v>174.89289285714287</v>
      </c>
      <c r="G5" s="14">
        <f>SUM('Meyer, Bill'!N9)</f>
        <v>24</v>
      </c>
      <c r="H5" s="57">
        <f>SUM('Meyer, Bill'!O9)</f>
        <v>198.89289285714287</v>
      </c>
    </row>
    <row r="6" spans="1:8" x14ac:dyDescent="0.3">
      <c r="A6" s="60"/>
      <c r="B6" s="60"/>
      <c r="C6" s="61"/>
      <c r="D6" s="62"/>
      <c r="E6" s="62"/>
      <c r="F6" s="63"/>
      <c r="G6" s="62"/>
      <c r="H6" s="63"/>
    </row>
    <row r="7" spans="1:8" x14ac:dyDescent="0.3">
      <c r="A7" s="45">
        <v>5</v>
      </c>
      <c r="B7" s="13" t="s">
        <v>6</v>
      </c>
      <c r="C7" s="44" t="s">
        <v>44</v>
      </c>
      <c r="D7" s="46">
        <f>SUM('Waxler, Dana'!K6)</f>
        <v>6</v>
      </c>
      <c r="E7" s="46">
        <f>SUM('Waxler, Dana'!L6)</f>
        <v>1108.0001</v>
      </c>
      <c r="F7" s="58">
        <f>SUM('Waxler, Dana'!M6)</f>
        <v>184.66668333333334</v>
      </c>
      <c r="G7" s="46">
        <f>SUM('Waxler, Dana'!N6)</f>
        <v>20</v>
      </c>
      <c r="H7" s="58">
        <f>SUM('Waxler, Dana'!O6)</f>
        <v>204.66668333333334</v>
      </c>
    </row>
    <row r="8" spans="1:8" x14ac:dyDescent="0.3">
      <c r="A8" s="45">
        <v>6</v>
      </c>
      <c r="B8" s="45" t="s">
        <v>6</v>
      </c>
      <c r="C8" s="54" t="s">
        <v>48</v>
      </c>
      <c r="D8" s="46">
        <f>SUM('Balser, Chris'!K4)</f>
        <v>4</v>
      </c>
      <c r="E8" s="46">
        <f>SUM('Balser, Chris'!L4)</f>
        <v>689</v>
      </c>
      <c r="F8" s="58">
        <f>SUM('Balser, Chris'!M4)</f>
        <v>172.25</v>
      </c>
      <c r="G8" s="46">
        <f>SUM('Balser, Chris'!N4)</f>
        <v>2</v>
      </c>
      <c r="H8" s="58">
        <f>SUM('Balser, Chris'!O4)</f>
        <v>174.25</v>
      </c>
    </row>
    <row r="9" spans="1:8" x14ac:dyDescent="0.3">
      <c r="A9" s="45">
        <v>7</v>
      </c>
      <c r="B9" s="45" t="s">
        <v>6</v>
      </c>
      <c r="C9" s="44" t="s">
        <v>41</v>
      </c>
      <c r="D9" s="46">
        <f>SUM('Caldwell, Mark'!K8)</f>
        <v>14</v>
      </c>
      <c r="E9" s="46">
        <f>SUM('Caldwell, Mark'!L8)</f>
        <v>2236</v>
      </c>
      <c r="F9" s="58">
        <f>SUM('Caldwell, Mark'!M8)</f>
        <v>159.71428571428572</v>
      </c>
      <c r="G9" s="46">
        <f>SUM('Caldwell, Mark'!N8)</f>
        <v>8</v>
      </c>
      <c r="H9" s="58">
        <f>SUM('Caldwell, Mark'!O8)</f>
        <v>167.71428571428572</v>
      </c>
    </row>
    <row r="10" spans="1:8" x14ac:dyDescent="0.3">
      <c r="A10" s="45">
        <v>8</v>
      </c>
      <c r="B10" s="45" t="s">
        <v>6</v>
      </c>
      <c r="C10" s="51" t="s">
        <v>47</v>
      </c>
      <c r="D10" s="46">
        <f>SUM('Kruger, Randy'!K4)</f>
        <v>4</v>
      </c>
      <c r="E10" s="46">
        <f>SUM('Kruger, Randy'!L4)</f>
        <v>634</v>
      </c>
      <c r="F10" s="58">
        <f>SUM('Kruger, Randy'!M4)</f>
        <v>158.5</v>
      </c>
      <c r="G10" s="46">
        <f>SUM('Kruger, Randy'!N4)</f>
        <v>2</v>
      </c>
      <c r="H10" s="58">
        <f>SUM('Kruger, Randy'!O4)</f>
        <v>160.5</v>
      </c>
    </row>
    <row r="11" spans="1:8" x14ac:dyDescent="0.3">
      <c r="A11" s="45">
        <v>9</v>
      </c>
      <c r="B11" s="45" t="s">
        <v>6</v>
      </c>
      <c r="C11" s="44" t="s">
        <v>45</v>
      </c>
      <c r="D11" s="46">
        <f>SUM('Gertig, John'!K5)</f>
        <v>12</v>
      </c>
      <c r="E11" s="46">
        <f>SUM('Gertig, John'!L5)</f>
        <v>821</v>
      </c>
      <c r="F11" s="58">
        <f>SUM('Gertig, John'!M5)</f>
        <v>68.416666666666671</v>
      </c>
      <c r="G11" s="46">
        <f>SUM('Gertig, John'!N5)</f>
        <v>6</v>
      </c>
      <c r="H11" s="58">
        <f>SUM('Gertig, John'!O5)</f>
        <v>74.416666666666671</v>
      </c>
    </row>
  </sheetData>
  <sortState ref="C7:H11">
    <sortCondition descending="1" ref="H2:H11"/>
  </sortState>
  <hyperlinks>
    <hyperlink ref="C2" location="'Lige, Mitch'!A1" display="Lige, Mitch" xr:uid="{CDB94C53-39B2-4789-AC2A-07F44C5C62D4}"/>
    <hyperlink ref="C5" location="'Meyer, Bill'!A1" display="Meyer, Bill" xr:uid="{D183B5B5-A7CF-459E-8D58-D3156B057B9E}"/>
    <hyperlink ref="C3" location="'Stempien, Mike'!A1" display="Stempien, Mike" xr:uid="{36D79D26-D5A4-4439-8710-1DF92EAACFDC}"/>
    <hyperlink ref="C4" location="'Mettert, Duane'!A1" display="Mettert, Duan" xr:uid="{6030BBCF-C8FF-42FB-8FE2-B2E417CF6F4B}"/>
    <hyperlink ref="C9" location="'Caldwell, Mark'!A1" display="Caldwell, Mark" xr:uid="{3F2CBC16-41D9-49E6-A454-61019654F681}"/>
    <hyperlink ref="C7" location="'Waxler, Dana'!A1" display="Waxler, Dana" xr:uid="{53DC4772-BA40-4762-A7CF-A21A9E0737EA}"/>
    <hyperlink ref="C11" location="'Gertig, John'!A1" display="Gertig, John" xr:uid="{64561147-D9D4-436A-B8DC-8DCD5E463376}"/>
    <hyperlink ref="C8" location="'Balser, Chris'!A1" display="Balser, Chris" xr:uid="{C3B61993-E9F0-48D8-B71D-96D918D69D90}"/>
    <hyperlink ref="C10" location="'Kruger, Randy'!A1" display="Kruger, Randy" xr:uid="{62640596-1CC2-4252-9138-93084CAE7465}"/>
  </hyperlinks>
  <printOptions gridLines="1"/>
  <pageMargins left="0.7" right="0.7" top="0.75" bottom="0" header="0.3" footer="0.3"/>
  <pageSetup orientation="landscape" horizontalDpi="4294967293" r:id="rId1"/>
  <headerFooter>
    <oddHeader>&amp;L&amp;"Book Antiqua,Bold"&amp;12Factory Rankings&amp;C&amp;"Book Antiqua,Bold"&amp;12MICHIGAN&amp;R&amp;"Book Antiqua,Bold"&amp;12 2019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8293-1F23-4B04-8F19-590D1EA2ADD1}">
  <dimension ref="A1:O6"/>
  <sheetViews>
    <sheetView workbookViewId="0">
      <selection activeCell="C20" sqref="C20"/>
    </sheetView>
  </sheetViews>
  <sheetFormatPr defaultRowHeight="15" x14ac:dyDescent="0.25"/>
  <cols>
    <col min="1" max="1" width="28.28515625" style="1" customWidth="1"/>
    <col min="2" max="2" width="16.140625" style="1" bestFit="1" customWidth="1"/>
    <col min="3" max="3" width="16.42578125" style="1" bestFit="1" customWidth="1"/>
    <col min="4" max="4" width="18.5703125" style="1" customWidth="1"/>
    <col min="5" max="6" width="9.140625" style="1" bestFit="1" customWidth="1"/>
    <col min="7" max="8" width="9.140625" style="1" customWidth="1"/>
    <col min="9" max="9" width="9.140625" style="1" bestFit="1" customWidth="1"/>
    <col min="10" max="10" width="13.28515625" style="1" bestFit="1" customWidth="1"/>
    <col min="11" max="11" width="9.140625" style="1"/>
    <col min="12" max="12" width="13.28515625" style="1" bestFit="1" customWidth="1"/>
    <col min="13" max="13" width="13.7109375" style="39" bestFit="1" customWidth="1"/>
    <col min="14" max="14" width="9.140625" style="1"/>
    <col min="15" max="15" width="9.140625" style="39"/>
    <col min="16" max="16" width="13.7109375" style="1" bestFit="1" customWidth="1"/>
    <col min="17" max="16384" width="9.140625" style="1"/>
  </cols>
  <sheetData>
    <row r="1" spans="1:15" ht="30" x14ac:dyDescent="0.3">
      <c r="A1" s="15" t="s">
        <v>0</v>
      </c>
      <c r="B1" s="23" t="s">
        <v>9</v>
      </c>
      <c r="C1" s="23" t="s">
        <v>1</v>
      </c>
      <c r="D1" s="24" t="s">
        <v>2</v>
      </c>
      <c r="E1" s="25" t="s">
        <v>29</v>
      </c>
      <c r="F1" s="25" t="s">
        <v>30</v>
      </c>
      <c r="G1" s="25" t="s">
        <v>31</v>
      </c>
      <c r="H1" s="25" t="s">
        <v>32</v>
      </c>
      <c r="I1" s="25" t="s">
        <v>38</v>
      </c>
      <c r="J1" s="25" t="s">
        <v>39</v>
      </c>
      <c r="K1" s="26" t="s">
        <v>20</v>
      </c>
      <c r="L1" s="24" t="s">
        <v>33</v>
      </c>
      <c r="M1" s="27" t="s">
        <v>34</v>
      </c>
      <c r="N1" s="23" t="s">
        <v>3</v>
      </c>
      <c r="O1" s="28" t="s">
        <v>35</v>
      </c>
    </row>
    <row r="2" spans="1:15" ht="15.75" x14ac:dyDescent="0.3">
      <c r="A2" s="15" t="s">
        <v>27</v>
      </c>
      <c r="B2" s="47" t="s">
        <v>42</v>
      </c>
      <c r="C2" s="17">
        <f>'[3]START TAB'!$D$2</f>
        <v>43652</v>
      </c>
      <c r="D2" s="18" t="str">
        <f>'[3]START TAB'!$B$2</f>
        <v>Osseo, MI</v>
      </c>
      <c r="E2" s="48">
        <v>181.0001</v>
      </c>
      <c r="F2" s="48">
        <v>184</v>
      </c>
      <c r="G2" s="48">
        <v>182</v>
      </c>
      <c r="H2" s="48">
        <v>183</v>
      </c>
      <c r="I2" s="48">
        <v>189</v>
      </c>
      <c r="J2" s="48">
        <v>189</v>
      </c>
      <c r="K2" s="20">
        <f t="shared" ref="K2" si="0">COUNT(E2:J2)</f>
        <v>6</v>
      </c>
      <c r="L2" s="20">
        <f t="shared" ref="L2" si="1">SUM(E2:J2)</f>
        <v>1108.0001</v>
      </c>
      <c r="M2" s="21">
        <f t="shared" ref="M2" si="2">SUM(L2/K2)</f>
        <v>184.66668333333334</v>
      </c>
      <c r="N2" s="47">
        <v>20</v>
      </c>
      <c r="O2" s="22">
        <f t="shared" ref="O2" si="3">SUM(M2+N2)</f>
        <v>204.66668333333334</v>
      </c>
    </row>
    <row r="3" spans="1:15" ht="15.75" x14ac:dyDescent="0.3">
      <c r="A3" s="29"/>
      <c r="B3" s="30"/>
      <c r="C3" s="31"/>
      <c r="D3" s="32"/>
      <c r="E3" s="33"/>
      <c r="F3" s="33"/>
      <c r="G3" s="33"/>
      <c r="H3" s="33"/>
      <c r="I3" s="33"/>
      <c r="J3" s="33"/>
      <c r="K3" s="34"/>
      <c r="L3" s="34"/>
      <c r="M3" s="35"/>
      <c r="N3" s="30"/>
      <c r="O3" s="36"/>
    </row>
    <row r="4" spans="1:15" ht="15.75" x14ac:dyDescent="0.3">
      <c r="A4" s="29"/>
      <c r="B4" s="30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0"/>
      <c r="O4" s="36"/>
    </row>
    <row r="5" spans="1:15" x14ac:dyDescent="0.25">
      <c r="K5" s="34"/>
      <c r="L5" s="37"/>
      <c r="M5" s="38"/>
      <c r="N5" s="37"/>
      <c r="O5" s="38"/>
    </row>
    <row r="6" spans="1:15" x14ac:dyDescent="0.25">
      <c r="K6" s="34">
        <f>SUM(K2:K5)</f>
        <v>6</v>
      </c>
      <c r="L6" s="5">
        <f>SUM(L2:L5)</f>
        <v>1108.0001</v>
      </c>
      <c r="M6" s="39">
        <f>SUM(L6/K6)</f>
        <v>184.66668333333334</v>
      </c>
      <c r="N6" s="1">
        <f>SUM(N2:N5)</f>
        <v>20</v>
      </c>
      <c r="O6" s="39">
        <f>SUM(M6+N6)</f>
        <v>204.66668333333334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3:O4 L3:M4" name="Range1_5_3"/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F3:H4">
    <cfRule type="top10" dxfId="9" priority="13" rank="1"/>
  </conditionalFormatting>
  <conditionalFormatting sqref="E3:E4">
    <cfRule type="top10" dxfId="8" priority="14" rank="1"/>
  </conditionalFormatting>
  <conditionalFormatting sqref="I3:I4">
    <cfRule type="top10" dxfId="7" priority="15" rank="1"/>
  </conditionalFormatting>
  <conditionalFormatting sqref="J3:J4">
    <cfRule type="top10" dxfId="6" priority="16" rank="1"/>
  </conditionalFormatting>
  <conditionalFormatting sqref="E2">
    <cfRule type="top10" dxfId="5" priority="1" rank="1"/>
  </conditionalFormatting>
  <conditionalFormatting sqref="F2">
    <cfRule type="top10" dxfId="4" priority="2" rank="1"/>
  </conditionalFormatting>
  <conditionalFormatting sqref="G2">
    <cfRule type="top10" dxfId="3" priority="3" rank="1"/>
  </conditionalFormatting>
  <conditionalFormatting sqref="H2">
    <cfRule type="top10" dxfId="2" priority="4" rank="1"/>
  </conditionalFormatting>
  <conditionalFormatting sqref="I2">
    <cfRule type="top10" dxfId="1" priority="5" rank="1"/>
  </conditionalFormatting>
  <conditionalFormatting sqref="J2">
    <cfRule type="top10" dxfId="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E1B513-DCF8-469B-8A2E-E69088129B2D}">
          <x14:formula1>
            <xm:f>'C:\Users\abra2\Desktop\ABRA Files and More\AUTO BENCH REST ASSOCIATION FILE\ABRA 2019\Michiga\[Michigan 05 01 19.xlsx]DATA SHEET'!#REF!</xm:f>
          </x14:formula1>
          <xm:sqref>B3:B4 B1</xm:sqref>
        </x14:dataValidation>
        <x14:dataValidation type="list" allowBlank="1" showInputMessage="1" showErrorMessage="1" xr:uid="{928888C9-36AF-4F28-A6CB-C6CDB22712DD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772E-5351-488F-85C0-1368731C01B7}">
  <dimension ref="A1:P5"/>
  <sheetViews>
    <sheetView workbookViewId="0">
      <selection activeCell="J5" sqref="J5"/>
    </sheetView>
  </sheetViews>
  <sheetFormatPr defaultRowHeight="15" x14ac:dyDescent="0.25"/>
  <cols>
    <col min="1" max="1" width="17.5703125" style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15" t="s">
        <v>27</v>
      </c>
      <c r="B2" s="47" t="s">
        <v>46</v>
      </c>
      <c r="C2" s="17">
        <f>'[2]START TAB'!$D$2</f>
        <v>43684</v>
      </c>
      <c r="D2" s="18" t="str">
        <f>'[2]START TAB'!$B$2</f>
        <v>Osseo, MI</v>
      </c>
      <c r="E2" s="48">
        <v>168</v>
      </c>
      <c r="F2" s="48">
        <v>174</v>
      </c>
      <c r="G2" s="48">
        <v>171</v>
      </c>
      <c r="H2" s="48">
        <v>176</v>
      </c>
      <c r="I2" s="48"/>
      <c r="J2" s="48"/>
      <c r="K2" s="20">
        <f t="shared" ref="K2" si="0">COUNT(E2:J2)</f>
        <v>4</v>
      </c>
      <c r="L2" s="20">
        <f t="shared" ref="L2" si="1">SUM(E2:J2)</f>
        <v>689</v>
      </c>
      <c r="M2" s="21">
        <f t="shared" ref="M2" si="2">SUM(L2/K2)</f>
        <v>172.25</v>
      </c>
      <c r="N2" s="47">
        <v>2</v>
      </c>
      <c r="O2" s="22">
        <f t="shared" ref="O2" si="3">SUM(M2+N2)</f>
        <v>174.25</v>
      </c>
      <c r="P2" s="6"/>
    </row>
    <row r="3" spans="1:16" x14ac:dyDescent="0.25">
      <c r="D3" s="1"/>
    </row>
    <row r="4" spans="1:16" x14ac:dyDescent="0.25">
      <c r="K4" s="5">
        <f>SUM(K2:K3)</f>
        <v>4</v>
      </c>
      <c r="L4" s="5">
        <f>SUM(L2:L3)</f>
        <v>689</v>
      </c>
      <c r="M4" s="1">
        <f>SUM(L4/K4)</f>
        <v>172.25</v>
      </c>
      <c r="N4" s="5">
        <f>SUM(N2:N3)</f>
        <v>2</v>
      </c>
      <c r="O4" s="1">
        <f t="shared" ref="O4" si="4">SUM(M4+N4)</f>
        <v>174.25</v>
      </c>
    </row>
    <row r="5" spans="1:16" x14ac:dyDescent="0.25">
      <c r="J5" s="5"/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_2"/>
  </protectedRanges>
  <conditionalFormatting sqref="E1">
    <cfRule type="top10" priority="23" bottom="1" rank="1"/>
    <cfRule type="top10" dxfId="223" priority="24" rank="1"/>
  </conditionalFormatting>
  <conditionalFormatting sqref="F1">
    <cfRule type="top10" priority="21" bottom="1" rank="1"/>
    <cfRule type="top10" dxfId="222" priority="22" rank="1"/>
  </conditionalFormatting>
  <conditionalFormatting sqref="G1">
    <cfRule type="top10" priority="19" bottom="1" rank="1"/>
    <cfRule type="top10" dxfId="221" priority="20" rank="1"/>
  </conditionalFormatting>
  <conditionalFormatting sqref="H1">
    <cfRule type="top10" priority="17" bottom="1" rank="1"/>
    <cfRule type="top10" dxfId="220" priority="18" rank="1"/>
  </conditionalFormatting>
  <conditionalFormatting sqref="I1">
    <cfRule type="top10" priority="15" bottom="1" rank="1"/>
    <cfRule type="top10" dxfId="219" priority="16" rank="1"/>
  </conditionalFormatting>
  <conditionalFormatting sqref="J1">
    <cfRule type="top10" priority="13" bottom="1" rank="1"/>
    <cfRule type="top10" dxfId="218" priority="14" rank="1"/>
  </conditionalFormatting>
  <conditionalFormatting sqref="E2">
    <cfRule type="top10" dxfId="217" priority="1" rank="1"/>
  </conditionalFormatting>
  <conditionalFormatting sqref="F2">
    <cfRule type="top10" dxfId="216" priority="2" rank="1"/>
  </conditionalFormatting>
  <conditionalFormatting sqref="G2">
    <cfRule type="top10" dxfId="215" priority="3" rank="1"/>
  </conditionalFormatting>
  <conditionalFormatting sqref="H2">
    <cfRule type="top10" dxfId="214" priority="4" rank="1"/>
  </conditionalFormatting>
  <conditionalFormatting sqref="I2">
    <cfRule type="top10" dxfId="213" priority="5" rank="1"/>
  </conditionalFormatting>
  <conditionalFormatting sqref="J2">
    <cfRule type="top10" dxfId="21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ABB170-4F14-4679-944D-7BB9539ED66A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DD7E9-00FD-4063-B1EE-8A83DCDE2784}">
  <dimension ref="A1:P6"/>
  <sheetViews>
    <sheetView workbookViewId="0"/>
  </sheetViews>
  <sheetFormatPr defaultRowHeight="15" x14ac:dyDescent="0.25"/>
  <cols>
    <col min="1" max="1" width="17.5703125" style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15" t="s">
        <v>27</v>
      </c>
      <c r="B2" s="47" t="s">
        <v>43</v>
      </c>
      <c r="C2" s="17">
        <f>'[3]START TAB'!$D$2</f>
        <v>43652</v>
      </c>
      <c r="D2" s="18" t="str">
        <f>'[3]START TAB'!$B$2</f>
        <v>Osseo, MI</v>
      </c>
      <c r="E2" s="48">
        <v>155</v>
      </c>
      <c r="F2" s="48">
        <v>164</v>
      </c>
      <c r="G2" s="48">
        <v>175</v>
      </c>
      <c r="H2" s="48">
        <v>0</v>
      </c>
      <c r="I2" s="48">
        <v>0</v>
      </c>
      <c r="J2" s="48">
        <v>0</v>
      </c>
      <c r="K2" s="20">
        <f t="shared" ref="K2" si="0">COUNT(E2:J2)</f>
        <v>6</v>
      </c>
      <c r="L2" s="20">
        <f t="shared" ref="L2" si="1">SUM(E2:J2)</f>
        <v>494</v>
      </c>
      <c r="M2" s="21">
        <f t="shared" ref="M2" si="2">SUM(L2/K2)</f>
        <v>82.333333333333329</v>
      </c>
      <c r="N2" s="47">
        <v>4</v>
      </c>
      <c r="O2" s="22">
        <f t="shared" ref="O2" si="3">SUM(M2+N2)</f>
        <v>86.333333333333329</v>
      </c>
      <c r="P2" s="6"/>
    </row>
    <row r="3" spans="1:16" ht="15.75" x14ac:dyDescent="0.3">
      <c r="A3" s="15" t="s">
        <v>27</v>
      </c>
      <c r="B3" s="47" t="s">
        <v>43</v>
      </c>
      <c r="C3" s="17">
        <f>'[2]START TAB'!$D$2</f>
        <v>43684</v>
      </c>
      <c r="D3" s="18" t="str">
        <f>'[2]START TAB'!$B$2</f>
        <v>Osseo, MI</v>
      </c>
      <c r="E3" s="48">
        <v>166</v>
      </c>
      <c r="F3" s="48">
        <v>161</v>
      </c>
      <c r="G3" s="48">
        <v>0</v>
      </c>
      <c r="H3" s="48">
        <v>0</v>
      </c>
      <c r="I3" s="48">
        <v>0</v>
      </c>
      <c r="J3" s="48">
        <v>0</v>
      </c>
      <c r="K3" s="20">
        <f t="shared" ref="K3" si="4">COUNT(E3:J3)</f>
        <v>6</v>
      </c>
      <c r="L3" s="20">
        <f t="shared" ref="L3" si="5">SUM(E3:J3)</f>
        <v>327</v>
      </c>
      <c r="M3" s="21">
        <f t="shared" ref="M3" si="6">SUM(L3/K3)</f>
        <v>54.5</v>
      </c>
      <c r="N3" s="47">
        <v>2</v>
      </c>
      <c r="O3" s="22">
        <f t="shared" ref="O3" si="7">SUM(M3+N3)</f>
        <v>56.5</v>
      </c>
    </row>
    <row r="4" spans="1:16" x14ac:dyDescent="0.25">
      <c r="D4" s="1"/>
    </row>
    <row r="5" spans="1:16" x14ac:dyDescent="0.25">
      <c r="K5" s="5">
        <f>SUM(K2:K4)</f>
        <v>12</v>
      </c>
      <c r="L5" s="5">
        <f>SUM(L2:L4)</f>
        <v>821</v>
      </c>
      <c r="M5" s="1">
        <f>SUM(L5/K5)</f>
        <v>68.416666666666671</v>
      </c>
      <c r="N5" s="5">
        <f>SUM(N2:N4)</f>
        <v>6</v>
      </c>
      <c r="O5" s="1">
        <f t="shared" ref="O5" si="8">SUM(M5+N5)</f>
        <v>74.416666666666671</v>
      </c>
    </row>
    <row r="6" spans="1:16" x14ac:dyDescent="0.25">
      <c r="J6" s="5"/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43" bottom="1" rank="1"/>
    <cfRule type="top10" dxfId="211" priority="44" rank="1"/>
  </conditionalFormatting>
  <conditionalFormatting sqref="F1">
    <cfRule type="top10" priority="41" bottom="1" rank="1"/>
    <cfRule type="top10" dxfId="210" priority="42" rank="1"/>
  </conditionalFormatting>
  <conditionalFormatting sqref="G1">
    <cfRule type="top10" priority="39" bottom="1" rank="1"/>
    <cfRule type="top10" dxfId="209" priority="40" rank="1"/>
  </conditionalFormatting>
  <conditionalFormatting sqref="H1">
    <cfRule type="top10" priority="37" bottom="1" rank="1"/>
    <cfRule type="top10" dxfId="208" priority="38" rank="1"/>
  </conditionalFormatting>
  <conditionalFormatting sqref="I1">
    <cfRule type="top10" priority="35" bottom="1" rank="1"/>
    <cfRule type="top10" dxfId="207" priority="36" rank="1"/>
  </conditionalFormatting>
  <conditionalFormatting sqref="J1">
    <cfRule type="top10" priority="33" bottom="1" rank="1"/>
    <cfRule type="top10" dxfId="206" priority="34" rank="1"/>
  </conditionalFormatting>
  <conditionalFormatting sqref="E3">
    <cfRule type="top10" dxfId="205" priority="10" rank="1"/>
  </conditionalFormatting>
  <conditionalFormatting sqref="F3">
    <cfRule type="top10" dxfId="204" priority="9" rank="1"/>
  </conditionalFormatting>
  <conditionalFormatting sqref="G3">
    <cfRule type="top10" dxfId="203" priority="8" rank="1"/>
  </conditionalFormatting>
  <conditionalFormatting sqref="H3">
    <cfRule type="top10" dxfId="202" priority="7" rank="1"/>
  </conditionalFormatting>
  <conditionalFormatting sqref="I3">
    <cfRule type="top10" dxfId="201" priority="11" rank="1"/>
  </conditionalFormatting>
  <conditionalFormatting sqref="J3">
    <cfRule type="top10" dxfId="200" priority="12" rank="1"/>
  </conditionalFormatting>
  <conditionalFormatting sqref="E2">
    <cfRule type="top10" dxfId="199" priority="1" rank="1"/>
  </conditionalFormatting>
  <conditionalFormatting sqref="F2">
    <cfRule type="top10" dxfId="198" priority="2" rank="1"/>
  </conditionalFormatting>
  <conditionalFormatting sqref="G2">
    <cfRule type="top10" dxfId="197" priority="3" rank="1"/>
  </conditionalFormatting>
  <conditionalFormatting sqref="H2">
    <cfRule type="top10" dxfId="196" priority="4" rank="1"/>
  </conditionalFormatting>
  <conditionalFormatting sqref="I2">
    <cfRule type="top10" dxfId="195" priority="5" rank="1"/>
  </conditionalFormatting>
  <conditionalFormatting sqref="J2">
    <cfRule type="top10" dxfId="19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A11D78-2F1D-4ECB-B3D7-E611FA0A9616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  <x14:dataValidation type="list" allowBlank="1" showInputMessage="1" showErrorMessage="1" xr:uid="{F60E6929-9060-4E91-9530-073ABB1807A5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3961-A1F4-45B3-99B0-621D11CF9EB9}">
  <dimension ref="A1:O5"/>
  <sheetViews>
    <sheetView workbookViewId="0">
      <selection activeCell="J13" sqref="J13"/>
    </sheetView>
  </sheetViews>
  <sheetFormatPr defaultRowHeight="15" x14ac:dyDescent="0.25"/>
  <cols>
    <col min="1" max="1" width="17.5703125" style="1" customWidth="1"/>
    <col min="2" max="2" width="22.85546875" style="1" customWidth="1"/>
    <col min="3" max="3" width="16.42578125" style="1" bestFit="1" customWidth="1"/>
    <col min="4" max="4" width="20.5703125" style="2" bestFit="1" customWidth="1"/>
    <col min="5" max="5" width="19.140625" style="1" customWidth="1"/>
    <col min="6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2" t="s">
        <v>0</v>
      </c>
      <c r="B1" s="52" t="s">
        <v>10</v>
      </c>
      <c r="C1" s="52" t="s">
        <v>1</v>
      </c>
      <c r="D1" s="53" t="s">
        <v>2</v>
      </c>
      <c r="E1" s="53" t="s">
        <v>11</v>
      </c>
      <c r="F1" s="53" t="s">
        <v>12</v>
      </c>
      <c r="G1" s="53" t="s">
        <v>13</v>
      </c>
      <c r="H1" s="53" t="s">
        <v>14</v>
      </c>
      <c r="I1" s="53" t="s">
        <v>15</v>
      </c>
      <c r="J1" s="53" t="s">
        <v>16</v>
      </c>
      <c r="K1" s="53" t="s">
        <v>17</v>
      </c>
      <c r="L1" s="53" t="s">
        <v>18</v>
      </c>
      <c r="M1" s="52" t="s">
        <v>8</v>
      </c>
      <c r="N1" s="53" t="s">
        <v>19</v>
      </c>
      <c r="O1" s="53" t="s">
        <v>5</v>
      </c>
    </row>
    <row r="2" spans="1:15" ht="15.75" x14ac:dyDescent="0.3">
      <c r="A2" s="15" t="s">
        <v>27</v>
      </c>
      <c r="B2" s="47" t="s">
        <v>49</v>
      </c>
      <c r="C2" s="17">
        <f>'[2]START TAB'!$D$2</f>
        <v>43684</v>
      </c>
      <c r="D2" s="18" t="str">
        <f>'[2]START TAB'!$B$2</f>
        <v>Osseo, MI</v>
      </c>
      <c r="E2" s="48">
        <v>167</v>
      </c>
      <c r="F2" s="48">
        <v>149</v>
      </c>
      <c r="G2" s="48">
        <v>174</v>
      </c>
      <c r="H2" s="48">
        <v>144</v>
      </c>
      <c r="I2" s="48"/>
      <c r="J2" s="48"/>
      <c r="K2" s="20">
        <f t="shared" ref="K2" si="0">COUNT(E2:J2)</f>
        <v>4</v>
      </c>
      <c r="L2" s="20">
        <f t="shared" ref="L2" si="1">SUM(E2:J2)</f>
        <v>634</v>
      </c>
      <c r="M2" s="21">
        <f t="shared" ref="M2" si="2">SUM(L2/K2)</f>
        <v>158.5</v>
      </c>
      <c r="N2" s="47">
        <v>2</v>
      </c>
      <c r="O2" s="22">
        <f t="shared" ref="O2" si="3">SUM(M2+N2)</f>
        <v>160.5</v>
      </c>
    </row>
    <row r="3" spans="1:15" x14ac:dyDescent="0.25">
      <c r="D3" s="1"/>
    </row>
    <row r="4" spans="1:15" x14ac:dyDescent="0.25">
      <c r="K4" s="5">
        <f>SUM(K2:K3)</f>
        <v>4</v>
      </c>
      <c r="L4" s="5">
        <f>SUM(L2:L3)</f>
        <v>634</v>
      </c>
      <c r="M4" s="1">
        <f>SUM(L4/K4)</f>
        <v>158.5</v>
      </c>
      <c r="N4" s="5">
        <f>SUM(N2:N3)</f>
        <v>2</v>
      </c>
      <c r="O4" s="1">
        <f t="shared" ref="O4" si="4">SUM(M4+N4)</f>
        <v>160.5</v>
      </c>
    </row>
    <row r="5" spans="1:15" x14ac:dyDescent="0.25">
      <c r="J5" s="5"/>
    </row>
  </sheetData>
  <protectedRanges>
    <protectedRange algorithmName="SHA-512" hashValue="FG7sbUW81RLTrqZOgRQY3WT58Fmv2wpczdNtHSivDYpua2f0csBbi4PHtU2Z8RiB+M2w+jl67Do94rJCq0Ck5Q==" saltValue="84WXeaapoYvzxj0ZBNU3eQ==" spinCount="100000" sqref="L2:M2 O2" name="Range1_3"/>
  </protectedRanges>
  <conditionalFormatting sqref="E1">
    <cfRule type="top10" priority="29" bottom="1" rank="1"/>
    <cfRule type="top10" dxfId="193" priority="30" rank="1"/>
  </conditionalFormatting>
  <conditionalFormatting sqref="F1">
    <cfRule type="top10" priority="27" bottom="1" rank="1"/>
    <cfRule type="top10" dxfId="192" priority="28" rank="1"/>
  </conditionalFormatting>
  <conditionalFormatting sqref="G1">
    <cfRule type="top10" priority="25" bottom="1" rank="1"/>
    <cfRule type="top10" dxfId="191" priority="26" rank="1"/>
  </conditionalFormatting>
  <conditionalFormatting sqref="H1">
    <cfRule type="top10" priority="23" bottom="1" rank="1"/>
    <cfRule type="top10" dxfId="190" priority="24" rank="1"/>
  </conditionalFormatting>
  <conditionalFormatting sqref="I1">
    <cfRule type="top10" priority="21" bottom="1" rank="1"/>
    <cfRule type="top10" dxfId="189" priority="22" rank="1"/>
  </conditionalFormatting>
  <conditionalFormatting sqref="J1">
    <cfRule type="top10" priority="19" bottom="1" rank="1"/>
    <cfRule type="top10" dxfId="188" priority="20" rank="1"/>
  </conditionalFormatting>
  <conditionalFormatting sqref="I2">
    <cfRule type="top10" dxfId="187" priority="5" rank="1"/>
  </conditionalFormatting>
  <conditionalFormatting sqref="J2">
    <cfRule type="top10" dxfId="186" priority="6" rank="1"/>
  </conditionalFormatting>
  <conditionalFormatting sqref="E2">
    <cfRule type="top10" dxfId="185" priority="4" rank="1"/>
  </conditionalFormatting>
  <conditionalFormatting sqref="F2">
    <cfRule type="top10" dxfId="184" priority="3" rank="1"/>
  </conditionalFormatting>
  <conditionalFormatting sqref="G2">
    <cfRule type="top10" dxfId="183" priority="2" rank="1"/>
  </conditionalFormatting>
  <conditionalFormatting sqref="H2">
    <cfRule type="top10" dxfId="18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3FE48A-EA4A-4150-AF3D-931BD162158A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workbookViewId="0">
      <selection activeCell="D13" sqref="D13"/>
    </sheetView>
  </sheetViews>
  <sheetFormatPr defaultRowHeight="15" x14ac:dyDescent="0.25"/>
  <cols>
    <col min="1" max="1" width="28.28515625" style="1" customWidth="1"/>
    <col min="2" max="2" width="16.140625" style="1" bestFit="1" customWidth="1"/>
    <col min="3" max="3" width="16.42578125" style="1" bestFit="1" customWidth="1"/>
    <col min="4" max="4" width="18.5703125" style="1" customWidth="1"/>
    <col min="5" max="6" width="9.140625" style="1" bestFit="1" customWidth="1"/>
    <col min="7" max="8" width="9.140625" style="1" customWidth="1"/>
    <col min="9" max="9" width="9.140625" style="1" bestFit="1" customWidth="1"/>
    <col min="10" max="10" width="13.28515625" style="1" bestFit="1" customWidth="1"/>
    <col min="11" max="11" width="9.140625" style="1"/>
    <col min="12" max="12" width="13.28515625" style="1" bestFit="1" customWidth="1"/>
    <col min="13" max="13" width="13.7109375" style="39" bestFit="1" customWidth="1"/>
    <col min="14" max="14" width="9.140625" style="1"/>
    <col min="15" max="15" width="9.140625" style="39"/>
    <col min="16" max="16" width="13.7109375" style="1" bestFit="1" customWidth="1"/>
    <col min="17" max="16384" width="9.140625" style="1"/>
  </cols>
  <sheetData>
    <row r="1" spans="1:15" ht="30" x14ac:dyDescent="0.3">
      <c r="A1" s="15" t="s">
        <v>0</v>
      </c>
      <c r="B1" s="23" t="s">
        <v>9</v>
      </c>
      <c r="C1" s="23" t="s">
        <v>1</v>
      </c>
      <c r="D1" s="24" t="s">
        <v>2</v>
      </c>
      <c r="E1" s="25" t="s">
        <v>29</v>
      </c>
      <c r="F1" s="25" t="s">
        <v>30</v>
      </c>
      <c r="G1" s="25" t="s">
        <v>31</v>
      </c>
      <c r="H1" s="25" t="s">
        <v>32</v>
      </c>
      <c r="I1" s="25" t="s">
        <v>38</v>
      </c>
      <c r="J1" s="25" t="s">
        <v>39</v>
      </c>
      <c r="K1" s="26" t="s">
        <v>20</v>
      </c>
      <c r="L1" s="24" t="s">
        <v>33</v>
      </c>
      <c r="M1" s="27" t="s">
        <v>34</v>
      </c>
      <c r="N1" s="23" t="s">
        <v>3</v>
      </c>
      <c r="O1" s="28" t="s">
        <v>35</v>
      </c>
    </row>
    <row r="2" spans="1:15" ht="15.75" x14ac:dyDescent="0.3">
      <c r="A2" s="15" t="s">
        <v>27</v>
      </c>
      <c r="B2" s="16" t="s">
        <v>21</v>
      </c>
      <c r="C2" s="17">
        <v>43586</v>
      </c>
      <c r="D2" s="18" t="s">
        <v>28</v>
      </c>
      <c r="E2" s="19">
        <v>183</v>
      </c>
      <c r="F2" s="19">
        <v>176</v>
      </c>
      <c r="G2" s="19">
        <v>185</v>
      </c>
      <c r="H2" s="19">
        <v>174</v>
      </c>
      <c r="I2" s="19"/>
      <c r="J2" s="19"/>
      <c r="K2" s="20">
        <f>COUNT(E2:J2)</f>
        <v>4</v>
      </c>
      <c r="L2" s="20">
        <f>SUM(E2:J2)</f>
        <v>718</v>
      </c>
      <c r="M2" s="21">
        <f>SUM(L2/K2)</f>
        <v>179.5</v>
      </c>
      <c r="N2" s="16">
        <v>9</v>
      </c>
      <c r="O2" s="22">
        <f>SUM(M2+N2)</f>
        <v>188.5</v>
      </c>
    </row>
    <row r="3" spans="1:15" ht="15.75" x14ac:dyDescent="0.3">
      <c r="A3" s="15" t="s">
        <v>27</v>
      </c>
      <c r="B3" s="16" t="s">
        <v>21</v>
      </c>
      <c r="C3" s="17">
        <v>43621</v>
      </c>
      <c r="D3" s="43" t="s">
        <v>28</v>
      </c>
      <c r="E3" s="19">
        <v>181</v>
      </c>
      <c r="F3" s="19">
        <v>185</v>
      </c>
      <c r="G3" s="19">
        <v>174</v>
      </c>
      <c r="H3" s="19">
        <v>187</v>
      </c>
      <c r="I3" s="19"/>
      <c r="J3" s="19"/>
      <c r="K3" s="20">
        <f>COUNT(E3:J3)</f>
        <v>4</v>
      </c>
      <c r="L3" s="20">
        <f>SUM(E3:J3)</f>
        <v>727</v>
      </c>
      <c r="M3" s="21">
        <f>SUM(L3/K3)</f>
        <v>181.75</v>
      </c>
      <c r="N3" s="16">
        <v>11</v>
      </c>
      <c r="O3" s="22">
        <f>SUM(M3+N3)</f>
        <v>192.75</v>
      </c>
    </row>
    <row r="4" spans="1:15" ht="15.75" x14ac:dyDescent="0.3">
      <c r="A4" s="15" t="s">
        <v>27</v>
      </c>
      <c r="B4" s="47" t="s">
        <v>21</v>
      </c>
      <c r="C4" s="17">
        <f>'[3]START TAB'!$D$2</f>
        <v>43652</v>
      </c>
      <c r="D4" s="18" t="str">
        <f>'[3]START TAB'!$B$2</f>
        <v>Osseo, MI</v>
      </c>
      <c r="E4" s="48">
        <v>181</v>
      </c>
      <c r="F4" s="48">
        <v>184.0001</v>
      </c>
      <c r="G4" s="48">
        <v>192</v>
      </c>
      <c r="H4" s="48">
        <v>184</v>
      </c>
      <c r="I4" s="48">
        <v>186</v>
      </c>
      <c r="J4" s="48">
        <v>187</v>
      </c>
      <c r="K4" s="20">
        <f t="shared" ref="K4:K7" si="0">COUNT(E4:J4)</f>
        <v>6</v>
      </c>
      <c r="L4" s="20">
        <f t="shared" ref="L4:L7" si="1">SUM(E4:J4)</f>
        <v>1114.0001</v>
      </c>
      <c r="M4" s="21">
        <f t="shared" ref="M4" si="2">SUM(L4/K4)</f>
        <v>185.66668333333334</v>
      </c>
      <c r="N4" s="47">
        <v>22</v>
      </c>
      <c r="O4" s="22">
        <f t="shared" ref="O4:O7" si="3">SUM(M4+N4)</f>
        <v>207.66668333333334</v>
      </c>
    </row>
    <row r="5" spans="1:15" ht="15.75" x14ac:dyDescent="0.3">
      <c r="A5" s="15" t="s">
        <v>27</v>
      </c>
      <c r="B5" s="47" t="s">
        <v>21</v>
      </c>
      <c r="C5" s="17">
        <f>'[2]START TAB'!$D$2</f>
        <v>43684</v>
      </c>
      <c r="D5" s="18" t="str">
        <f>'[2]START TAB'!$B$2</f>
        <v>Osseo, MI</v>
      </c>
      <c r="E5" s="48">
        <v>179</v>
      </c>
      <c r="F5" s="49">
        <v>186</v>
      </c>
      <c r="G5" s="48">
        <v>188</v>
      </c>
      <c r="H5" s="49">
        <v>184</v>
      </c>
      <c r="I5" s="48"/>
      <c r="J5" s="48"/>
      <c r="K5" s="20">
        <f t="shared" si="0"/>
        <v>4</v>
      </c>
      <c r="L5" s="20">
        <f t="shared" si="1"/>
        <v>737</v>
      </c>
      <c r="M5" s="21">
        <f t="shared" ref="M5" si="4">SUM(L5/K5)</f>
        <v>184.25</v>
      </c>
      <c r="N5" s="47">
        <v>9</v>
      </c>
      <c r="O5" s="22">
        <f t="shared" si="3"/>
        <v>193.25</v>
      </c>
    </row>
    <row r="6" spans="1:15" ht="15.75" x14ac:dyDescent="0.3">
      <c r="A6" s="15" t="s">
        <v>50</v>
      </c>
      <c r="B6" s="47" t="s">
        <v>21</v>
      </c>
      <c r="C6" s="17">
        <f>'[4]START TAB'!$D$2</f>
        <v>43712</v>
      </c>
      <c r="D6" s="18" t="str">
        <f>'[4]START TAB'!$B$2</f>
        <v>Osseo, MI</v>
      </c>
      <c r="E6" s="48">
        <v>180</v>
      </c>
      <c r="F6" s="48">
        <v>186</v>
      </c>
      <c r="G6" s="48">
        <v>184</v>
      </c>
      <c r="H6" s="48">
        <v>186</v>
      </c>
      <c r="I6" s="48"/>
      <c r="J6" s="48"/>
      <c r="K6" s="20">
        <f t="shared" si="0"/>
        <v>4</v>
      </c>
      <c r="L6" s="20">
        <f t="shared" si="1"/>
        <v>736</v>
      </c>
      <c r="M6" s="21">
        <f t="shared" ref="M6" si="5">SUM(L6/K6)</f>
        <v>184</v>
      </c>
      <c r="N6" s="47">
        <v>11</v>
      </c>
      <c r="O6" s="22">
        <f t="shared" si="3"/>
        <v>195</v>
      </c>
    </row>
    <row r="7" spans="1:15" ht="15.75" x14ac:dyDescent="0.3">
      <c r="A7" s="15" t="s">
        <v>6</v>
      </c>
      <c r="B7" s="47" t="s">
        <v>21</v>
      </c>
      <c r="C7" s="17">
        <v>43743</v>
      </c>
      <c r="D7" s="18" t="str">
        <f>'[7]START TAB'!$B$2</f>
        <v>Osseo, MI</v>
      </c>
      <c r="E7" s="48">
        <v>177</v>
      </c>
      <c r="F7" s="48">
        <v>184</v>
      </c>
      <c r="G7" s="48">
        <v>173</v>
      </c>
      <c r="H7" s="48">
        <v>179</v>
      </c>
      <c r="I7" s="48">
        <v>179</v>
      </c>
      <c r="J7" s="48">
        <v>179</v>
      </c>
      <c r="K7" s="20">
        <f t="shared" si="0"/>
        <v>6</v>
      </c>
      <c r="L7" s="20">
        <f t="shared" si="1"/>
        <v>1071</v>
      </c>
      <c r="M7" s="21">
        <f t="shared" ref="M7" si="6">SUM(L7/K7)</f>
        <v>178.5</v>
      </c>
      <c r="N7" s="47">
        <v>22</v>
      </c>
      <c r="O7" s="22">
        <f t="shared" si="3"/>
        <v>200.5</v>
      </c>
    </row>
    <row r="8" spans="1:15" ht="15.75" x14ac:dyDescent="0.3">
      <c r="A8" s="29"/>
      <c r="B8" s="30"/>
      <c r="C8" s="31"/>
      <c r="D8" s="32"/>
      <c r="E8" s="33"/>
      <c r="F8" s="33"/>
      <c r="G8" s="33"/>
      <c r="H8" s="33"/>
      <c r="I8" s="33"/>
      <c r="J8" s="33"/>
      <c r="K8" s="34"/>
      <c r="L8" s="34"/>
      <c r="M8" s="35"/>
      <c r="N8" s="30"/>
      <c r="O8" s="36"/>
    </row>
    <row r="9" spans="1:15" ht="15.75" x14ac:dyDescent="0.3">
      <c r="A9" s="29"/>
      <c r="B9" s="30"/>
      <c r="C9" s="31"/>
      <c r="D9" s="32"/>
      <c r="E9" s="33"/>
      <c r="F9" s="33"/>
      <c r="G9" s="33"/>
      <c r="H9" s="33"/>
      <c r="I9" s="33"/>
      <c r="J9" s="33"/>
      <c r="K9" s="34"/>
      <c r="L9" s="34"/>
      <c r="M9" s="35"/>
      <c r="N9" s="30"/>
      <c r="O9" s="36"/>
    </row>
    <row r="10" spans="1:15" x14ac:dyDescent="0.25">
      <c r="K10" s="34"/>
      <c r="L10" s="37"/>
      <c r="M10" s="38"/>
      <c r="N10" s="37"/>
      <c r="O10" s="38"/>
    </row>
    <row r="11" spans="1:15" x14ac:dyDescent="0.25">
      <c r="K11" s="34">
        <f>SUM(K2:K10)</f>
        <v>28</v>
      </c>
      <c r="L11" s="5">
        <f>SUM(L2:L10)</f>
        <v>5103.0001000000002</v>
      </c>
      <c r="M11" s="39">
        <f>SUM(L11/K11)</f>
        <v>182.25000357142858</v>
      </c>
      <c r="N11" s="1">
        <f>SUM(N2:N10)</f>
        <v>84</v>
      </c>
      <c r="O11" s="39">
        <f>SUM(M11+N11)</f>
        <v>266.25000357142858</v>
      </c>
    </row>
  </sheetData>
  <protectedRanges>
    <protectedRange algorithmName="SHA-512" hashValue="FG7sbUW81RLTrqZOgRQY3WT58Fmv2wpczdNtHSivDYpua2f0csBbi4PHtU2Z8RiB+M2w+jl67Do94rJCq0Ck5Q==" saltValue="84WXeaapoYvzxj0ZBNU3eQ==" spinCount="100000" sqref="O2 L2:M2 O8:O9 L8:M9" name="Range1_5_3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1_1"/>
    <protectedRange algorithmName="SHA-512" hashValue="FG7sbUW81RLTrqZOgRQY3WT58Fmv2wpczdNtHSivDYpua2f0csBbi4PHtU2Z8RiB+M2w+jl67Do94rJCq0Ck5Q==" saltValue="84WXeaapoYvzxj0ZBNU3eQ==" spinCount="100000" sqref="L6:M6 O6" name="Range1_2"/>
    <protectedRange algorithmName="SHA-512" hashValue="FG7sbUW81RLTrqZOgRQY3WT58Fmv2wpczdNtHSivDYpua2f0csBbi4PHtU2Z8RiB+M2w+jl67Do94rJCq0Ck5Q==" saltValue="84WXeaapoYvzxj0ZBNU3eQ==" spinCount="100000" sqref="L7:M7 O7" name="Range1_3"/>
  </protectedRanges>
  <conditionalFormatting sqref="F8:H9 F2">
    <cfRule type="top10" dxfId="181" priority="35" rank="1"/>
  </conditionalFormatting>
  <conditionalFormatting sqref="G2">
    <cfRule type="top10" dxfId="180" priority="32" rank="1"/>
  </conditionalFormatting>
  <conditionalFormatting sqref="H2">
    <cfRule type="top10" dxfId="179" priority="31" rank="1"/>
  </conditionalFormatting>
  <conditionalFormatting sqref="E8:E9 E2">
    <cfRule type="top10" dxfId="178" priority="123" rank="1"/>
  </conditionalFormatting>
  <conditionalFormatting sqref="I8:I9 I2">
    <cfRule type="top10" dxfId="177" priority="126" rank="1"/>
  </conditionalFormatting>
  <conditionalFormatting sqref="J8:J9 J2">
    <cfRule type="top10" dxfId="176" priority="128" rank="1"/>
  </conditionalFormatting>
  <conditionalFormatting sqref="E3">
    <cfRule type="top10" dxfId="175" priority="30" rank="1"/>
  </conditionalFormatting>
  <conditionalFormatting sqref="F3">
    <cfRule type="top10" dxfId="174" priority="29" rank="1"/>
  </conditionalFormatting>
  <conditionalFormatting sqref="G3">
    <cfRule type="top10" dxfId="173" priority="28" rank="1"/>
  </conditionalFormatting>
  <conditionalFormatting sqref="H3">
    <cfRule type="top10" dxfId="172" priority="27" rank="1"/>
  </conditionalFormatting>
  <conditionalFormatting sqref="I3">
    <cfRule type="top10" dxfId="171" priority="26" rank="1"/>
  </conditionalFormatting>
  <conditionalFormatting sqref="J3">
    <cfRule type="top10" dxfId="170" priority="25" rank="1"/>
  </conditionalFormatting>
  <conditionalFormatting sqref="E4">
    <cfRule type="top10" dxfId="169" priority="19" rank="1"/>
  </conditionalFormatting>
  <conditionalFormatting sqref="F4">
    <cfRule type="top10" dxfId="168" priority="20" rank="1"/>
  </conditionalFormatting>
  <conditionalFormatting sqref="G4">
    <cfRule type="top10" dxfId="167" priority="21" rank="1"/>
  </conditionalFormatting>
  <conditionalFormatting sqref="H4">
    <cfRule type="top10" dxfId="166" priority="22" rank="1"/>
  </conditionalFormatting>
  <conditionalFormatting sqref="I4">
    <cfRule type="top10" dxfId="165" priority="23" rank="1"/>
  </conditionalFormatting>
  <conditionalFormatting sqref="J4">
    <cfRule type="top10" dxfId="164" priority="24" rank="1"/>
  </conditionalFormatting>
  <conditionalFormatting sqref="E5">
    <cfRule type="top10" dxfId="163" priority="13" rank="1"/>
  </conditionalFormatting>
  <conditionalFormatting sqref="F5">
    <cfRule type="top10" dxfId="162" priority="14" rank="1"/>
  </conditionalFormatting>
  <conditionalFormatting sqref="G5">
    <cfRule type="top10" dxfId="161" priority="15" rank="1"/>
  </conditionalFormatting>
  <conditionalFormatting sqref="H5">
    <cfRule type="top10" dxfId="160" priority="16" rank="1"/>
  </conditionalFormatting>
  <conditionalFormatting sqref="I5">
    <cfRule type="top10" dxfId="159" priority="17" rank="1"/>
  </conditionalFormatting>
  <conditionalFormatting sqref="J5">
    <cfRule type="top10" dxfId="158" priority="18" rank="1"/>
  </conditionalFormatting>
  <conditionalFormatting sqref="E6">
    <cfRule type="top10" dxfId="157" priority="7" rank="1"/>
  </conditionalFormatting>
  <conditionalFormatting sqref="F6">
    <cfRule type="top10" dxfId="156" priority="8" rank="1"/>
  </conditionalFormatting>
  <conditionalFormatting sqref="G6">
    <cfRule type="top10" dxfId="155" priority="9" rank="1"/>
  </conditionalFormatting>
  <conditionalFormatting sqref="H6">
    <cfRule type="top10" dxfId="154" priority="10" rank="1"/>
  </conditionalFormatting>
  <conditionalFormatting sqref="I6">
    <cfRule type="top10" dxfId="153" priority="11" rank="1"/>
  </conditionalFormatting>
  <conditionalFormatting sqref="J6">
    <cfRule type="top10" dxfId="152" priority="12" rank="1"/>
  </conditionalFormatting>
  <conditionalFormatting sqref="E7">
    <cfRule type="top10" dxfId="151" priority="1" rank="1"/>
  </conditionalFormatting>
  <conditionalFormatting sqref="F7">
    <cfRule type="top10" dxfId="150" priority="2" rank="1"/>
  </conditionalFormatting>
  <conditionalFormatting sqref="G7">
    <cfRule type="top10" dxfId="149" priority="3" rank="1"/>
  </conditionalFormatting>
  <conditionalFormatting sqref="H7">
    <cfRule type="top10" dxfId="148" priority="4" rank="1"/>
  </conditionalFormatting>
  <conditionalFormatting sqref="I7">
    <cfRule type="top10" dxfId="147" priority="5" rank="1"/>
  </conditionalFormatting>
  <conditionalFormatting sqref="J7">
    <cfRule type="top10" dxfId="14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E290169-26DE-421A-A550-45497F0B8E29}">
          <x14:formula1>
            <xm:f>'C:\Users\abra2\Desktop\ABRA Files and More\AUTO BENCH REST ASSOCIATION FILE\ABRA 2019\Michiga\[Michigan 05 01 19.xlsx]DATA SHEET'!#REF!</xm:f>
          </x14:formula1>
          <xm:sqref>B1:B2 B8:B9</xm:sqref>
        </x14:dataValidation>
        <x14:dataValidation type="list" allowBlank="1" showInputMessage="1" showErrorMessage="1" xr:uid="{88B984DD-C119-4430-B937-7C3A62977D37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D61D30EC-C456-4180-85D9-C062384375E5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B00453A9-9FBF-489A-B97A-75614580099C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93B1E02B-5BBC-4567-B025-FAF1BBF5B66E}">
          <x14:formula1>
            <xm:f>'C:\Users\abra2\AppData\Local\Packages\Microsoft.MicrosoftEdge_8wekyb3d8bbwe\TempState\Downloads\[ABRA.9.4.19.hillsdale.rifle.club (1).xlsx]DATA SHEET'!#REF!</xm:f>
          </x14:formula1>
          <xm:sqref>B6</xm:sqref>
        </x14:dataValidation>
        <x14:dataValidation type="list" allowBlank="1" showInputMessage="1" showErrorMessage="1" xr:uid="{3237CE74-5B11-4985-A7F6-E19F2694CB98}">
          <x14:formula1>
            <xm:f>'[ABRA.10.5.19.hillsdale.rifle.club (1).xlsx]DATA SHEET'!#REF!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B8CC-261E-40B5-BADC-E229FFDCBC75}">
  <dimension ref="A1:O8"/>
  <sheetViews>
    <sheetView workbookViewId="0"/>
  </sheetViews>
  <sheetFormatPr defaultRowHeight="15" x14ac:dyDescent="0.25"/>
  <cols>
    <col min="1" max="1" width="28.28515625" style="1" customWidth="1"/>
    <col min="2" max="2" width="16.140625" style="1" bestFit="1" customWidth="1"/>
    <col min="3" max="3" width="16.42578125" style="1" bestFit="1" customWidth="1"/>
    <col min="4" max="4" width="18.5703125" style="1" customWidth="1"/>
    <col min="5" max="6" width="9.140625" style="1" bestFit="1" customWidth="1"/>
    <col min="7" max="8" width="9.140625" style="1" customWidth="1"/>
    <col min="9" max="9" width="9.140625" style="1" bestFit="1" customWidth="1"/>
    <col min="10" max="10" width="13.28515625" style="1" bestFit="1" customWidth="1"/>
    <col min="11" max="11" width="9.140625" style="1"/>
    <col min="12" max="12" width="13.28515625" style="1" bestFit="1" customWidth="1"/>
    <col min="13" max="13" width="13.7109375" style="39" bestFit="1" customWidth="1"/>
    <col min="14" max="14" width="9.140625" style="1"/>
    <col min="15" max="15" width="9.140625" style="39"/>
    <col min="16" max="16" width="13.7109375" style="1" bestFit="1" customWidth="1"/>
    <col min="17" max="16384" width="9.140625" style="1"/>
  </cols>
  <sheetData>
    <row r="1" spans="1:15" ht="30" x14ac:dyDescent="0.3">
      <c r="A1" s="15" t="s">
        <v>0</v>
      </c>
      <c r="B1" s="23" t="s">
        <v>9</v>
      </c>
      <c r="C1" s="23" t="s">
        <v>1</v>
      </c>
      <c r="D1" s="24" t="s">
        <v>2</v>
      </c>
      <c r="E1" s="25" t="s">
        <v>29</v>
      </c>
      <c r="F1" s="25" t="s">
        <v>30</v>
      </c>
      <c r="G1" s="25" t="s">
        <v>31</v>
      </c>
      <c r="H1" s="25" t="s">
        <v>32</v>
      </c>
      <c r="I1" s="25" t="s">
        <v>38</v>
      </c>
      <c r="J1" s="25" t="s">
        <v>39</v>
      </c>
      <c r="K1" s="26" t="s">
        <v>20</v>
      </c>
      <c r="L1" s="24" t="s">
        <v>33</v>
      </c>
      <c r="M1" s="27" t="s">
        <v>34</v>
      </c>
      <c r="N1" s="23" t="s">
        <v>3</v>
      </c>
      <c r="O1" s="28" t="s">
        <v>35</v>
      </c>
    </row>
    <row r="2" spans="1:15" ht="15.75" x14ac:dyDescent="0.3">
      <c r="A2" s="15" t="s">
        <v>27</v>
      </c>
      <c r="B2" s="16" t="s">
        <v>40</v>
      </c>
      <c r="C2" s="17">
        <v>43621</v>
      </c>
      <c r="D2" s="43" t="s">
        <v>28</v>
      </c>
      <c r="E2" s="19">
        <v>141</v>
      </c>
      <c r="F2" s="19">
        <v>156</v>
      </c>
      <c r="G2" s="19">
        <v>167</v>
      </c>
      <c r="H2" s="19">
        <v>171</v>
      </c>
      <c r="I2" s="19"/>
      <c r="J2" s="19"/>
      <c r="K2" s="20">
        <f>COUNT(E2:J2)</f>
        <v>4</v>
      </c>
      <c r="L2" s="20">
        <f>SUM(E2:J2)</f>
        <v>635</v>
      </c>
      <c r="M2" s="21">
        <f>SUM(L2/K2)</f>
        <v>158.75</v>
      </c>
      <c r="N2" s="16">
        <v>2</v>
      </c>
      <c r="O2" s="22">
        <f>SUM(M2+N2)</f>
        <v>160.75</v>
      </c>
    </row>
    <row r="3" spans="1:15" ht="15.75" x14ac:dyDescent="0.3">
      <c r="A3" s="15" t="s">
        <v>27</v>
      </c>
      <c r="B3" s="47" t="s">
        <v>40</v>
      </c>
      <c r="C3" s="17">
        <f>'[3]START TAB'!$D$2</f>
        <v>43652</v>
      </c>
      <c r="D3" s="18" t="str">
        <f>'[3]START TAB'!$B$2</f>
        <v>Osseo, MI</v>
      </c>
      <c r="E3" s="48">
        <v>152</v>
      </c>
      <c r="F3" s="48">
        <v>155</v>
      </c>
      <c r="G3" s="48">
        <v>160</v>
      </c>
      <c r="H3" s="48">
        <v>147</v>
      </c>
      <c r="I3" s="48">
        <v>160</v>
      </c>
      <c r="J3" s="48">
        <v>160</v>
      </c>
      <c r="K3" s="20">
        <f t="shared" ref="K3:K4" si="0">COUNT(E3:J3)</f>
        <v>6</v>
      </c>
      <c r="L3" s="20">
        <f t="shared" ref="L3:L4" si="1">SUM(E3:J3)</f>
        <v>934</v>
      </c>
      <c r="M3" s="21">
        <f t="shared" ref="M3" si="2">SUM(L3/K3)</f>
        <v>155.66666666666666</v>
      </c>
      <c r="N3" s="47">
        <v>4</v>
      </c>
      <c r="O3" s="22">
        <f t="shared" ref="O3:O4" si="3">SUM(M3+N3)</f>
        <v>159.66666666666666</v>
      </c>
    </row>
    <row r="4" spans="1:15" ht="15.75" x14ac:dyDescent="0.3">
      <c r="A4" s="15" t="s">
        <v>27</v>
      </c>
      <c r="B4" s="47" t="s">
        <v>40</v>
      </c>
      <c r="C4" s="17">
        <f>'[2]START TAB'!$D$2</f>
        <v>43684</v>
      </c>
      <c r="D4" s="18" t="str">
        <f>'[2]START TAB'!$B$2</f>
        <v>Osseo, MI</v>
      </c>
      <c r="E4" s="48">
        <v>169</v>
      </c>
      <c r="F4" s="48">
        <v>168</v>
      </c>
      <c r="G4" s="48">
        <v>164</v>
      </c>
      <c r="H4" s="48">
        <v>166</v>
      </c>
      <c r="I4" s="48"/>
      <c r="J4" s="48"/>
      <c r="K4" s="20">
        <f t="shared" si="0"/>
        <v>4</v>
      </c>
      <c r="L4" s="20">
        <f t="shared" si="1"/>
        <v>667</v>
      </c>
      <c r="M4" s="21">
        <f t="shared" ref="M4" si="4">SUM(L4/K4)</f>
        <v>166.75</v>
      </c>
      <c r="N4" s="47">
        <v>2</v>
      </c>
      <c r="O4" s="22">
        <f t="shared" si="3"/>
        <v>168.75</v>
      </c>
    </row>
    <row r="5" spans="1:15" ht="15.75" x14ac:dyDescent="0.3">
      <c r="A5" s="29"/>
      <c r="B5" s="30"/>
      <c r="C5" s="31"/>
      <c r="D5" s="32"/>
      <c r="E5" s="33"/>
      <c r="F5" s="33"/>
      <c r="G5" s="33"/>
      <c r="H5" s="33"/>
      <c r="I5" s="33"/>
      <c r="J5" s="33"/>
      <c r="K5" s="34"/>
      <c r="L5" s="34"/>
      <c r="M5" s="35"/>
      <c r="N5" s="30"/>
      <c r="O5" s="36"/>
    </row>
    <row r="6" spans="1:15" ht="15.75" x14ac:dyDescent="0.3">
      <c r="A6" s="29"/>
      <c r="B6" s="30"/>
      <c r="C6" s="31"/>
      <c r="D6" s="32"/>
      <c r="E6" s="33"/>
      <c r="F6" s="33"/>
      <c r="G6" s="33"/>
      <c r="H6" s="33"/>
      <c r="I6" s="33"/>
      <c r="J6" s="33"/>
      <c r="K6" s="34"/>
      <c r="L6" s="34"/>
      <c r="M6" s="35"/>
      <c r="N6" s="30"/>
      <c r="O6" s="36"/>
    </row>
    <row r="7" spans="1:15" x14ac:dyDescent="0.25">
      <c r="K7" s="34"/>
      <c r="L7" s="37"/>
      <c r="M7" s="38"/>
      <c r="N7" s="37"/>
      <c r="O7" s="38"/>
    </row>
    <row r="8" spans="1:15" x14ac:dyDescent="0.25">
      <c r="K8" s="34">
        <f>SUM(K2:K7)</f>
        <v>14</v>
      </c>
      <c r="L8" s="5">
        <f>SUM(L2:L7)</f>
        <v>2236</v>
      </c>
      <c r="M8" s="39">
        <f>SUM(L8/K8)</f>
        <v>159.71428571428572</v>
      </c>
      <c r="N8" s="1">
        <f>SUM(N2:N7)</f>
        <v>8</v>
      </c>
      <c r="O8" s="39">
        <f>SUM(M8+N8)</f>
        <v>167.71428571428572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O5:O6 L5:M6" name="Range1_5_3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1_1"/>
  </protectedRanges>
  <conditionalFormatting sqref="F5:H6">
    <cfRule type="top10" dxfId="145" priority="27" rank="1"/>
  </conditionalFormatting>
  <conditionalFormatting sqref="E5:E6">
    <cfRule type="top10" dxfId="144" priority="28" rank="1"/>
  </conditionalFormatting>
  <conditionalFormatting sqref="I5:I6">
    <cfRule type="top10" dxfId="143" priority="29" rank="1"/>
  </conditionalFormatting>
  <conditionalFormatting sqref="J5:J6">
    <cfRule type="top10" dxfId="142" priority="30" rank="1"/>
  </conditionalFormatting>
  <conditionalFormatting sqref="E2">
    <cfRule type="top10" dxfId="141" priority="18" rank="1"/>
  </conditionalFormatting>
  <conditionalFormatting sqref="F2">
    <cfRule type="top10" dxfId="140" priority="17" rank="1"/>
  </conditionalFormatting>
  <conditionalFormatting sqref="G2">
    <cfRule type="top10" dxfId="139" priority="16" rank="1"/>
  </conditionalFormatting>
  <conditionalFormatting sqref="H2">
    <cfRule type="top10" dxfId="138" priority="15" rank="1"/>
  </conditionalFormatting>
  <conditionalFormatting sqref="I2">
    <cfRule type="top10" dxfId="137" priority="14" rank="1"/>
  </conditionalFormatting>
  <conditionalFormatting sqref="J2">
    <cfRule type="top10" dxfId="136" priority="13" rank="1"/>
  </conditionalFormatting>
  <conditionalFormatting sqref="E3">
    <cfRule type="top10" dxfId="135" priority="7" rank="1"/>
  </conditionalFormatting>
  <conditionalFormatting sqref="F3">
    <cfRule type="top10" dxfId="134" priority="8" rank="1"/>
  </conditionalFormatting>
  <conditionalFormatting sqref="G3">
    <cfRule type="top10" dxfId="133" priority="9" rank="1"/>
  </conditionalFormatting>
  <conditionalFormatting sqref="H3">
    <cfRule type="top10" dxfId="132" priority="10" rank="1"/>
  </conditionalFormatting>
  <conditionalFormatting sqref="I3">
    <cfRule type="top10" dxfId="131" priority="11" rank="1"/>
  </conditionalFormatting>
  <conditionalFormatting sqref="J3">
    <cfRule type="top10" dxfId="130" priority="12" rank="1"/>
  </conditionalFormatting>
  <conditionalFormatting sqref="H4">
    <cfRule type="top10" dxfId="129" priority="1" rank="1"/>
  </conditionalFormatting>
  <conditionalFormatting sqref="E4">
    <cfRule type="top10" dxfId="128" priority="4" rank="1"/>
  </conditionalFormatting>
  <conditionalFormatting sqref="F4">
    <cfRule type="top10" dxfId="127" priority="3" rank="1"/>
  </conditionalFormatting>
  <conditionalFormatting sqref="G4">
    <cfRule type="top10" dxfId="126" priority="2" rank="1"/>
  </conditionalFormatting>
  <conditionalFormatting sqref="I4">
    <cfRule type="top10" dxfId="125" priority="5" rank="1"/>
  </conditionalFormatting>
  <conditionalFormatting sqref="J4">
    <cfRule type="top10" dxfId="12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8F45C1-4678-4AF7-A25A-1E2C026D8465}">
          <x14:formula1>
            <xm:f>'C:\Users\abra2\Desktop\ABRA Files and More\AUTO BENCH REST ASSOCIATION FILE\ABRA 2019\Michiga\[Michigan 05 01 19.xlsx]DATA SHEET'!#REF!</xm:f>
          </x14:formula1>
          <xm:sqref>B5:B6 B1</xm:sqref>
        </x14:dataValidation>
        <x14:dataValidation type="list" allowBlank="1" showInputMessage="1" showErrorMessage="1" xr:uid="{24A5A303-1894-4182-8688-F1779AA28250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2E9A8695-23DC-42BB-AF63-54855A0DB06E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E0614BCD-D8BE-448C-9754-C19DBCAA60C5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23DF-D1DF-4AA5-8AFF-DE11FE27A512}">
  <dimension ref="A1:P9"/>
  <sheetViews>
    <sheetView workbookViewId="0">
      <selection activeCell="E18" sqref="E18"/>
    </sheetView>
  </sheetViews>
  <sheetFormatPr defaultRowHeight="15" x14ac:dyDescent="0.25"/>
  <cols>
    <col min="1" max="1" width="22" style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39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0" t="s">
        <v>5</v>
      </c>
    </row>
    <row r="2" spans="1:16" ht="15.75" x14ac:dyDescent="0.3">
      <c r="A2" s="15" t="s">
        <v>27</v>
      </c>
      <c r="B2" s="16" t="s">
        <v>25</v>
      </c>
      <c r="C2" s="17">
        <v>43586</v>
      </c>
      <c r="D2" s="18" t="s">
        <v>28</v>
      </c>
      <c r="E2" s="19">
        <v>172</v>
      </c>
      <c r="F2" s="19">
        <v>175</v>
      </c>
      <c r="G2" s="19">
        <v>173</v>
      </c>
      <c r="H2" s="19">
        <v>186</v>
      </c>
      <c r="I2" s="7"/>
      <c r="J2" s="7"/>
      <c r="K2" s="20">
        <v>4</v>
      </c>
      <c r="L2" s="20">
        <v>706</v>
      </c>
      <c r="M2" s="21">
        <f t="shared" ref="M2" si="0">SUM(L2/K2)</f>
        <v>176.5</v>
      </c>
      <c r="N2" s="16">
        <v>5</v>
      </c>
      <c r="O2" s="22">
        <f t="shared" ref="O2" si="1">SUM(M2+N2)</f>
        <v>181.5</v>
      </c>
      <c r="P2" s="6"/>
    </row>
    <row r="3" spans="1:16" ht="15.75" x14ac:dyDescent="0.3">
      <c r="A3" s="15" t="s">
        <v>27</v>
      </c>
      <c r="B3" s="16" t="s">
        <v>25</v>
      </c>
      <c r="C3" s="17">
        <v>43621</v>
      </c>
      <c r="D3" s="43" t="s">
        <v>28</v>
      </c>
      <c r="E3" s="19">
        <v>174</v>
      </c>
      <c r="F3" s="19">
        <v>172</v>
      </c>
      <c r="G3" s="19">
        <v>175</v>
      </c>
      <c r="H3" s="19">
        <v>169</v>
      </c>
      <c r="I3" s="19"/>
      <c r="J3" s="19"/>
      <c r="K3" s="20">
        <f>COUNT(E3:J3)</f>
        <v>4</v>
      </c>
      <c r="L3" s="20">
        <f>SUM(E3:J3)</f>
        <v>690</v>
      </c>
      <c r="M3" s="21">
        <f>SUM(L3/K3)</f>
        <v>172.5</v>
      </c>
      <c r="N3" s="16">
        <v>2</v>
      </c>
      <c r="O3" s="22">
        <f>SUM(M3+N3)</f>
        <v>174.5</v>
      </c>
    </row>
    <row r="4" spans="1:16" ht="15.75" x14ac:dyDescent="0.3">
      <c r="A4" s="15" t="s">
        <v>27</v>
      </c>
      <c r="B4" s="47" t="s">
        <v>25</v>
      </c>
      <c r="C4" s="17">
        <f>'[3]START TAB'!$D$2</f>
        <v>43652</v>
      </c>
      <c r="D4" s="18" t="str">
        <f>'[3]START TAB'!$B$2</f>
        <v>Osseo, MI</v>
      </c>
      <c r="E4" s="48">
        <v>176</v>
      </c>
      <c r="F4" s="48">
        <v>164</v>
      </c>
      <c r="G4" s="48">
        <v>174</v>
      </c>
      <c r="H4" s="48">
        <v>176</v>
      </c>
      <c r="I4" s="48">
        <v>168</v>
      </c>
      <c r="J4" s="48">
        <v>179</v>
      </c>
      <c r="K4" s="20">
        <f t="shared" ref="K4:K7" si="2">COUNT(E4:J4)</f>
        <v>6</v>
      </c>
      <c r="L4" s="20">
        <f t="shared" ref="L4:L7" si="3">SUM(E4:J4)</f>
        <v>1037</v>
      </c>
      <c r="M4" s="21">
        <f t="shared" ref="M4" si="4">SUM(L4/K4)</f>
        <v>172.83333333333334</v>
      </c>
      <c r="N4" s="47">
        <v>4</v>
      </c>
      <c r="O4" s="22">
        <f t="shared" ref="O4:O7" si="5">SUM(M4+N4)</f>
        <v>176.83333333333334</v>
      </c>
    </row>
    <row r="5" spans="1:16" ht="15.75" x14ac:dyDescent="0.3">
      <c r="A5" s="15" t="s">
        <v>27</v>
      </c>
      <c r="B5" s="47" t="s">
        <v>25</v>
      </c>
      <c r="C5" s="17">
        <f>'[2]START TAB'!$D$2</f>
        <v>43684</v>
      </c>
      <c r="D5" s="18" t="str">
        <f>'[2]START TAB'!$B$2</f>
        <v>Osseo, MI</v>
      </c>
      <c r="E5" s="49">
        <v>179.001</v>
      </c>
      <c r="F5" s="48">
        <v>177</v>
      </c>
      <c r="G5" s="48">
        <v>180</v>
      </c>
      <c r="H5" s="48">
        <v>182</v>
      </c>
      <c r="I5" s="48"/>
      <c r="J5" s="48"/>
      <c r="K5" s="20">
        <f t="shared" si="2"/>
        <v>4</v>
      </c>
      <c r="L5" s="20">
        <f t="shared" si="3"/>
        <v>718.00099999999998</v>
      </c>
      <c r="M5" s="21">
        <f t="shared" ref="M5" si="6">SUM(L5/K5)</f>
        <v>179.50024999999999</v>
      </c>
      <c r="N5" s="47">
        <v>5</v>
      </c>
      <c r="O5" s="22">
        <f t="shared" si="5"/>
        <v>184.50024999999999</v>
      </c>
    </row>
    <row r="6" spans="1:16" ht="15.75" x14ac:dyDescent="0.3">
      <c r="A6" s="15" t="s">
        <v>50</v>
      </c>
      <c r="B6" s="47" t="s">
        <v>25</v>
      </c>
      <c r="C6" s="17">
        <f>'[4]START TAB'!$D$2</f>
        <v>43712</v>
      </c>
      <c r="D6" s="18" t="str">
        <f>'[4]START TAB'!$B$2</f>
        <v>Osseo, MI</v>
      </c>
      <c r="E6" s="48">
        <v>175</v>
      </c>
      <c r="F6" s="48">
        <v>165</v>
      </c>
      <c r="G6" s="48">
        <v>174</v>
      </c>
      <c r="H6" s="48">
        <v>180</v>
      </c>
      <c r="I6" s="48"/>
      <c r="J6" s="48"/>
      <c r="K6" s="20">
        <f t="shared" si="2"/>
        <v>4</v>
      </c>
      <c r="L6" s="20">
        <f t="shared" si="3"/>
        <v>694</v>
      </c>
      <c r="M6" s="21">
        <f t="shared" ref="M6" si="7">SUM(L6/K6)</f>
        <v>173.5</v>
      </c>
      <c r="N6" s="47">
        <v>2</v>
      </c>
      <c r="O6" s="22">
        <f t="shared" si="5"/>
        <v>175.5</v>
      </c>
    </row>
    <row r="7" spans="1:16" ht="15.75" x14ac:dyDescent="0.3">
      <c r="A7" s="15" t="s">
        <v>6</v>
      </c>
      <c r="B7" s="47" t="s">
        <v>25</v>
      </c>
      <c r="C7" s="17">
        <v>43743</v>
      </c>
      <c r="D7" s="18" t="str">
        <f>'[7]START TAB'!$B$2</f>
        <v>Osseo, MI</v>
      </c>
      <c r="E7" s="48">
        <v>173</v>
      </c>
      <c r="F7" s="48">
        <v>178</v>
      </c>
      <c r="G7" s="48">
        <v>172</v>
      </c>
      <c r="H7" s="48">
        <v>178</v>
      </c>
      <c r="I7" s="48">
        <v>177</v>
      </c>
      <c r="J7" s="48">
        <v>174</v>
      </c>
      <c r="K7" s="20">
        <f t="shared" si="2"/>
        <v>6</v>
      </c>
      <c r="L7" s="20">
        <f t="shared" si="3"/>
        <v>1052</v>
      </c>
      <c r="M7" s="21">
        <f t="shared" ref="M7" si="8">SUM(L7/K7)</f>
        <v>175.33333333333334</v>
      </c>
      <c r="N7" s="47">
        <v>6</v>
      </c>
      <c r="O7" s="22">
        <f t="shared" si="5"/>
        <v>181.33333333333334</v>
      </c>
    </row>
    <row r="8" spans="1:16" x14ac:dyDescent="0.25">
      <c r="K8" s="5"/>
      <c r="L8" s="5"/>
      <c r="N8" s="5"/>
    </row>
    <row r="9" spans="1:16" x14ac:dyDescent="0.25">
      <c r="K9" s="5">
        <f>SUM(K2:K8)</f>
        <v>28</v>
      </c>
      <c r="L9" s="5">
        <f>SUM(L2:L8)</f>
        <v>4897.0010000000002</v>
      </c>
      <c r="M9" s="1">
        <f>SUM(L9/K9)</f>
        <v>174.89289285714287</v>
      </c>
      <c r="N9" s="5">
        <f>SUM(N2:N8)</f>
        <v>24</v>
      </c>
      <c r="O9" s="39">
        <f>SUM(M9+N9)</f>
        <v>198.89289285714287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3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1_1"/>
    <protectedRange algorithmName="SHA-512" hashValue="FG7sbUW81RLTrqZOgRQY3WT58Fmv2wpczdNtHSivDYpua2f0csBbi4PHtU2Z8RiB+M2w+jl67Do94rJCq0Ck5Q==" saltValue="84WXeaapoYvzxj0ZBNU3eQ==" spinCount="100000" sqref="L6:M6 O6" name="Range1_2"/>
    <protectedRange algorithmName="SHA-512" hashValue="FG7sbUW81RLTrqZOgRQY3WT58Fmv2wpczdNtHSivDYpua2f0csBbi4PHtU2Z8RiB+M2w+jl67Do94rJCq0Ck5Q==" saltValue="84WXeaapoYvzxj0ZBNU3eQ==" spinCount="100000" sqref="L7:M7 O7" name="Range1_3"/>
  </protectedRanges>
  <conditionalFormatting sqref="E1">
    <cfRule type="top10" priority="121" bottom="1" rank="1"/>
    <cfRule type="top10" dxfId="123" priority="122" rank="1"/>
  </conditionalFormatting>
  <conditionalFormatting sqref="F1">
    <cfRule type="top10" priority="119" bottom="1" rank="1"/>
    <cfRule type="top10" dxfId="122" priority="120" rank="1"/>
  </conditionalFormatting>
  <conditionalFormatting sqref="G1">
    <cfRule type="top10" priority="117" bottom="1" rank="1"/>
    <cfRule type="top10" dxfId="121" priority="118" rank="1"/>
  </conditionalFormatting>
  <conditionalFormatting sqref="H1">
    <cfRule type="top10" priority="115" bottom="1" rank="1"/>
    <cfRule type="top10" dxfId="120" priority="116" rank="1"/>
  </conditionalFormatting>
  <conditionalFormatting sqref="I1">
    <cfRule type="top10" priority="113" bottom="1" rank="1"/>
    <cfRule type="top10" dxfId="119" priority="114" rank="1"/>
  </conditionalFormatting>
  <conditionalFormatting sqref="J1">
    <cfRule type="top10" priority="111" bottom="1" rank="1"/>
    <cfRule type="top10" dxfId="118" priority="112" rank="1"/>
  </conditionalFormatting>
  <conditionalFormatting sqref="I2">
    <cfRule type="top10" priority="89" bottom="1" rank="1"/>
    <cfRule type="top10" dxfId="117" priority="90" rank="1"/>
  </conditionalFormatting>
  <conditionalFormatting sqref="J2">
    <cfRule type="top10" priority="87" bottom="1" rank="1"/>
    <cfRule type="top10" dxfId="116" priority="88" rank="1"/>
  </conditionalFormatting>
  <conditionalFormatting sqref="E2">
    <cfRule type="top10" dxfId="115" priority="34" rank="1"/>
  </conditionalFormatting>
  <conditionalFormatting sqref="F2">
    <cfRule type="top10" dxfId="114" priority="33" rank="1"/>
  </conditionalFormatting>
  <conditionalFormatting sqref="G2">
    <cfRule type="top10" dxfId="113" priority="32" rank="1"/>
  </conditionalFormatting>
  <conditionalFormatting sqref="H2">
    <cfRule type="top10" dxfId="112" priority="31" rank="1"/>
  </conditionalFormatting>
  <conditionalFormatting sqref="E3">
    <cfRule type="top10" dxfId="111" priority="30" rank="1"/>
  </conditionalFormatting>
  <conditionalFormatting sqref="F3">
    <cfRule type="top10" dxfId="110" priority="29" rank="1"/>
  </conditionalFormatting>
  <conditionalFormatting sqref="G3">
    <cfRule type="top10" dxfId="109" priority="28" rank="1"/>
  </conditionalFormatting>
  <conditionalFormatting sqref="H3">
    <cfRule type="top10" dxfId="108" priority="27" rank="1"/>
  </conditionalFormatting>
  <conditionalFormatting sqref="I3">
    <cfRule type="top10" dxfId="107" priority="26" rank="1"/>
  </conditionalFormatting>
  <conditionalFormatting sqref="J3">
    <cfRule type="top10" dxfId="106" priority="25" rank="1"/>
  </conditionalFormatting>
  <conditionalFormatting sqref="E4">
    <cfRule type="top10" dxfId="105" priority="19" rank="1"/>
  </conditionalFormatting>
  <conditionalFormatting sqref="F4">
    <cfRule type="top10" dxfId="104" priority="20" rank="1"/>
  </conditionalFormatting>
  <conditionalFormatting sqref="G4">
    <cfRule type="top10" dxfId="103" priority="21" rank="1"/>
  </conditionalFormatting>
  <conditionalFormatting sqref="H4">
    <cfRule type="top10" dxfId="102" priority="22" rank="1"/>
  </conditionalFormatting>
  <conditionalFormatting sqref="I4">
    <cfRule type="top10" dxfId="101" priority="23" rank="1"/>
  </conditionalFormatting>
  <conditionalFormatting sqref="J4">
    <cfRule type="top10" dxfId="100" priority="24" rank="1"/>
  </conditionalFormatting>
  <conditionalFormatting sqref="E5">
    <cfRule type="top10" dxfId="99" priority="13" rank="1"/>
  </conditionalFormatting>
  <conditionalFormatting sqref="F5">
    <cfRule type="top10" dxfId="98" priority="14" rank="1"/>
  </conditionalFormatting>
  <conditionalFormatting sqref="G5">
    <cfRule type="top10" dxfId="97" priority="15" rank="1"/>
  </conditionalFormatting>
  <conditionalFormatting sqref="H5">
    <cfRule type="top10" dxfId="96" priority="16" rank="1"/>
  </conditionalFormatting>
  <conditionalFormatting sqref="I5">
    <cfRule type="top10" dxfId="95" priority="17" rank="1"/>
  </conditionalFormatting>
  <conditionalFormatting sqref="J5">
    <cfRule type="top10" dxfId="94" priority="18" rank="1"/>
  </conditionalFormatting>
  <conditionalFormatting sqref="E6">
    <cfRule type="top10" dxfId="93" priority="7" rank="1"/>
  </conditionalFormatting>
  <conditionalFormatting sqref="F6">
    <cfRule type="top10" dxfId="92" priority="8" rank="1"/>
  </conditionalFormatting>
  <conditionalFormatting sqref="G6">
    <cfRule type="top10" dxfId="91" priority="9" rank="1"/>
  </conditionalFormatting>
  <conditionalFormatting sqref="H6">
    <cfRule type="top10" dxfId="90" priority="10" rank="1"/>
  </conditionalFormatting>
  <conditionalFormatting sqref="I6">
    <cfRule type="top10" dxfId="89" priority="11" rank="1"/>
  </conditionalFormatting>
  <conditionalFormatting sqref="J6">
    <cfRule type="top10" dxfId="88" priority="12" rank="1"/>
  </conditionalFormatting>
  <conditionalFormatting sqref="E7">
    <cfRule type="top10" dxfId="87" priority="1" rank="1"/>
  </conditionalFormatting>
  <conditionalFormatting sqref="F7">
    <cfRule type="top10" dxfId="86" priority="2" rank="1"/>
  </conditionalFormatting>
  <conditionalFormatting sqref="G7">
    <cfRule type="top10" dxfId="85" priority="3" rank="1"/>
  </conditionalFormatting>
  <conditionalFormatting sqref="H7">
    <cfRule type="top10" dxfId="84" priority="4" rank="1"/>
  </conditionalFormatting>
  <conditionalFormatting sqref="I7">
    <cfRule type="top10" dxfId="83" priority="5" rank="1"/>
  </conditionalFormatting>
  <conditionalFormatting sqref="J7">
    <cfRule type="top10" dxfId="8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52EA10-0FAD-49A1-BDD3-9901E4B08B39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2DF41AC5-7A65-4CFE-9E60-4F228A3DAB88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17A6C703-CA2C-4287-A8D7-82078F0EFED8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368C1F6E-CE18-4493-A8AA-B382A8284E9B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8B0C8D00-2622-4173-8419-02608366D3F2}">
          <x14:formula1>
            <xm:f>'C:\Users\abra2\AppData\Local\Packages\Microsoft.MicrosoftEdge_8wekyb3d8bbwe\TempState\Downloads\[ABRA.9.4.19.hillsdale.rifle.club (1).xlsx]DATA SHEET'!#REF!</xm:f>
          </x14:formula1>
          <xm:sqref>B6</xm:sqref>
        </x14:dataValidation>
        <x14:dataValidation type="list" allowBlank="1" showInputMessage="1" showErrorMessage="1" xr:uid="{4D96A1BE-21A2-4E72-B7A3-67B5C94A3E6C}">
          <x14:formula1>
            <xm:f>'[ABRA.10.5.19.hillsdale.rifle.club (1).xlsx]DATA SHEET'!#REF!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8A0F-AF6A-4BF8-A38E-11A315D224E4}">
  <dimension ref="A1:P8"/>
  <sheetViews>
    <sheetView workbookViewId="0">
      <selection activeCell="A6" sqref="A6:O6"/>
    </sheetView>
  </sheetViews>
  <sheetFormatPr defaultRowHeight="15" x14ac:dyDescent="0.25"/>
  <cols>
    <col min="1" max="1" width="17.5703125" style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15" t="s">
        <v>27</v>
      </c>
      <c r="B2" s="16" t="s">
        <v>37</v>
      </c>
      <c r="C2" s="17">
        <v>43586</v>
      </c>
      <c r="D2" s="18" t="s">
        <v>28</v>
      </c>
      <c r="E2" s="19">
        <v>168</v>
      </c>
      <c r="F2" s="19">
        <v>170</v>
      </c>
      <c r="G2" s="19">
        <v>166</v>
      </c>
      <c r="H2" s="19">
        <v>158</v>
      </c>
      <c r="I2" s="7"/>
      <c r="J2" s="7"/>
      <c r="K2" s="20">
        <v>4</v>
      </c>
      <c r="L2" s="20">
        <v>662</v>
      </c>
      <c r="M2" s="21">
        <f t="shared" ref="M2" si="0">SUM(L2/K2)</f>
        <v>165.5</v>
      </c>
      <c r="N2" s="16">
        <v>2</v>
      </c>
      <c r="O2" s="22">
        <f t="shared" ref="O2" si="1">SUM(M2+N2)</f>
        <v>167.5</v>
      </c>
      <c r="P2" s="6"/>
    </row>
    <row r="3" spans="1:16" ht="15.75" x14ac:dyDescent="0.3">
      <c r="A3" s="15" t="s">
        <v>27</v>
      </c>
      <c r="B3" s="16" t="s">
        <v>37</v>
      </c>
      <c r="C3" s="17">
        <v>43621</v>
      </c>
      <c r="D3" s="43" t="s">
        <v>28</v>
      </c>
      <c r="E3" s="19">
        <v>177</v>
      </c>
      <c r="F3" s="19">
        <v>181</v>
      </c>
      <c r="G3" s="19">
        <v>180</v>
      </c>
      <c r="H3" s="19">
        <v>176</v>
      </c>
      <c r="I3" s="19"/>
      <c r="J3" s="19"/>
      <c r="K3" s="20">
        <f>COUNT(E3:J3)</f>
        <v>4</v>
      </c>
      <c r="L3" s="20">
        <f>SUM(E3:J3)</f>
        <v>714</v>
      </c>
      <c r="M3" s="21">
        <f>SUM(L3/K3)</f>
        <v>178.5</v>
      </c>
      <c r="N3" s="16">
        <v>6</v>
      </c>
      <c r="O3" s="22">
        <f>SUM(M3+N3)</f>
        <v>184.5</v>
      </c>
    </row>
    <row r="4" spans="1:16" ht="15.75" x14ac:dyDescent="0.3">
      <c r="A4" s="15" t="s">
        <v>27</v>
      </c>
      <c r="B4" s="47" t="s">
        <v>37</v>
      </c>
      <c r="C4" s="17">
        <f>'[2]START TAB'!$D$2</f>
        <v>43684</v>
      </c>
      <c r="D4" s="18" t="str">
        <f>'[2]START TAB'!$B$2</f>
        <v>Osseo, MI</v>
      </c>
      <c r="E4" s="48">
        <v>179</v>
      </c>
      <c r="F4" s="48">
        <v>172</v>
      </c>
      <c r="G4" s="49">
        <v>188.00001</v>
      </c>
      <c r="H4" s="48">
        <v>181</v>
      </c>
      <c r="I4" s="48"/>
      <c r="J4" s="48"/>
      <c r="K4" s="20">
        <f t="shared" ref="K4:K6" si="2">COUNT(E4:J4)</f>
        <v>4</v>
      </c>
      <c r="L4" s="20">
        <f t="shared" ref="L4:L6" si="3">SUM(E4:J4)</f>
        <v>720.00000999999997</v>
      </c>
      <c r="M4" s="21">
        <f t="shared" ref="M4" si="4">SUM(L4/K4)</f>
        <v>180.00000249999999</v>
      </c>
      <c r="N4" s="47">
        <v>6</v>
      </c>
      <c r="O4" s="22">
        <f t="shared" ref="O4:O6" si="5">SUM(M4+N4)</f>
        <v>186.00000249999999</v>
      </c>
    </row>
    <row r="5" spans="1:16" ht="15.75" x14ac:dyDescent="0.3">
      <c r="A5" s="15" t="s">
        <v>50</v>
      </c>
      <c r="B5" s="47" t="s">
        <v>37</v>
      </c>
      <c r="C5" s="17">
        <f>'[4]START TAB'!$D$2</f>
        <v>43712</v>
      </c>
      <c r="D5" s="18" t="str">
        <f>'[4]START TAB'!$B$2</f>
        <v>Osseo, MI</v>
      </c>
      <c r="E5" s="48">
        <v>179</v>
      </c>
      <c r="F5" s="48">
        <v>174</v>
      </c>
      <c r="G5" s="48">
        <v>188</v>
      </c>
      <c r="H5" s="48">
        <v>180</v>
      </c>
      <c r="I5" s="48"/>
      <c r="J5" s="48"/>
      <c r="K5" s="20">
        <f t="shared" si="2"/>
        <v>4</v>
      </c>
      <c r="L5" s="20">
        <f t="shared" si="3"/>
        <v>721</v>
      </c>
      <c r="M5" s="21">
        <f t="shared" ref="M5" si="6">SUM(L5/K5)</f>
        <v>180.25</v>
      </c>
      <c r="N5" s="47">
        <v>6</v>
      </c>
      <c r="O5" s="22">
        <f t="shared" si="5"/>
        <v>186.25</v>
      </c>
    </row>
    <row r="6" spans="1:16" ht="15.75" x14ac:dyDescent="0.3">
      <c r="A6" s="15" t="s">
        <v>6</v>
      </c>
      <c r="B6" s="47" t="s">
        <v>37</v>
      </c>
      <c r="C6" s="17">
        <v>43743</v>
      </c>
      <c r="D6" s="18" t="str">
        <f>'[7]START TAB'!$B$2</f>
        <v>Osseo, MI</v>
      </c>
      <c r="E6" s="48">
        <v>172</v>
      </c>
      <c r="F6" s="48">
        <v>172</v>
      </c>
      <c r="G6" s="48">
        <v>168</v>
      </c>
      <c r="H6" s="48">
        <v>174</v>
      </c>
      <c r="I6" s="48">
        <v>168</v>
      </c>
      <c r="J6" s="48">
        <v>181</v>
      </c>
      <c r="K6" s="20">
        <f t="shared" si="2"/>
        <v>6</v>
      </c>
      <c r="L6" s="20">
        <f t="shared" si="3"/>
        <v>1035</v>
      </c>
      <c r="M6" s="21">
        <f t="shared" ref="M6" si="7">SUM(L6/K6)</f>
        <v>172.5</v>
      </c>
      <c r="N6" s="47">
        <v>8</v>
      </c>
      <c r="O6" s="22">
        <f t="shared" si="5"/>
        <v>180.5</v>
      </c>
    </row>
    <row r="7" spans="1:16" x14ac:dyDescent="0.25">
      <c r="D7" s="1"/>
    </row>
    <row r="8" spans="1:16" x14ac:dyDescent="0.25">
      <c r="K8" s="5">
        <f>SUM(K2:K7)</f>
        <v>22</v>
      </c>
      <c r="L8" s="5">
        <f>SUM(L2:L7)</f>
        <v>3852.0000099999997</v>
      </c>
      <c r="M8" s="1">
        <f>SUM(L8/K8)</f>
        <v>175.09090954545454</v>
      </c>
      <c r="N8" s="5">
        <f>SUM(N2:N7)</f>
        <v>28</v>
      </c>
      <c r="O8" s="1">
        <f t="shared" ref="O8" si="8">SUM(M8+N8)</f>
        <v>203.09090954545454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_1"/>
    <protectedRange algorithmName="SHA-512" hashValue="FG7sbUW81RLTrqZOgRQY3WT58Fmv2wpczdNtHSivDYpua2f0csBbi4PHtU2Z8RiB+M2w+jl67Do94rJCq0Ck5Q==" saltValue="84WXeaapoYvzxj0ZBNU3eQ==" spinCount="100000" sqref="L5:M5 O5" name="Range1_1"/>
    <protectedRange algorithmName="SHA-512" hashValue="FG7sbUW81RLTrqZOgRQY3WT58Fmv2wpczdNtHSivDYpua2f0csBbi4PHtU2Z8RiB+M2w+jl67Do94rJCq0Ck5Q==" saltValue="84WXeaapoYvzxj0ZBNU3eQ==" spinCount="100000" sqref="L6:M6 O6" name="Range1_2"/>
  </protectedRanges>
  <conditionalFormatting sqref="E1">
    <cfRule type="top10" priority="87" bottom="1" rank="1"/>
    <cfRule type="top10" dxfId="81" priority="88" rank="1"/>
  </conditionalFormatting>
  <conditionalFormatting sqref="F1">
    <cfRule type="top10" priority="85" bottom="1" rank="1"/>
    <cfRule type="top10" dxfId="80" priority="86" rank="1"/>
  </conditionalFormatting>
  <conditionalFormatting sqref="G1">
    <cfRule type="top10" priority="83" bottom="1" rank="1"/>
    <cfRule type="top10" dxfId="79" priority="84" rank="1"/>
  </conditionalFormatting>
  <conditionalFormatting sqref="H1">
    <cfRule type="top10" priority="81" bottom="1" rank="1"/>
    <cfRule type="top10" dxfId="78" priority="82" rank="1"/>
  </conditionalFormatting>
  <conditionalFormatting sqref="I1">
    <cfRule type="top10" priority="79" bottom="1" rank="1"/>
    <cfRule type="top10" dxfId="77" priority="80" rank="1"/>
  </conditionalFormatting>
  <conditionalFormatting sqref="J1">
    <cfRule type="top10" priority="77" bottom="1" rank="1"/>
    <cfRule type="top10" dxfId="76" priority="78" rank="1"/>
  </conditionalFormatting>
  <conditionalFormatting sqref="I2">
    <cfRule type="top10" priority="55" bottom="1" rank="1"/>
    <cfRule type="top10" dxfId="75" priority="56" rank="1"/>
  </conditionalFormatting>
  <conditionalFormatting sqref="J2">
    <cfRule type="top10" priority="53" bottom="1" rank="1"/>
    <cfRule type="top10" dxfId="74" priority="54" rank="1"/>
  </conditionalFormatting>
  <conditionalFormatting sqref="E2">
    <cfRule type="top10" dxfId="73" priority="28" rank="1"/>
  </conditionalFormatting>
  <conditionalFormatting sqref="F2">
    <cfRule type="top10" dxfId="72" priority="27" rank="1"/>
  </conditionalFormatting>
  <conditionalFormatting sqref="G2">
    <cfRule type="top10" dxfId="71" priority="26" rank="1"/>
  </conditionalFormatting>
  <conditionalFormatting sqref="H2">
    <cfRule type="top10" dxfId="70" priority="25" rank="1"/>
  </conditionalFormatting>
  <conditionalFormatting sqref="E3">
    <cfRule type="top10" dxfId="69" priority="24" rank="1"/>
  </conditionalFormatting>
  <conditionalFormatting sqref="F3">
    <cfRule type="top10" dxfId="68" priority="23" rank="1"/>
  </conditionalFormatting>
  <conditionalFormatting sqref="G3">
    <cfRule type="top10" dxfId="67" priority="22" rank="1"/>
  </conditionalFormatting>
  <conditionalFormatting sqref="H3">
    <cfRule type="top10" dxfId="66" priority="21" rank="1"/>
  </conditionalFormatting>
  <conditionalFormatting sqref="I3">
    <cfRule type="top10" dxfId="65" priority="20" rank="1"/>
  </conditionalFormatting>
  <conditionalFormatting sqref="J3">
    <cfRule type="top10" dxfId="64" priority="19" rank="1"/>
  </conditionalFormatting>
  <conditionalFormatting sqref="E4">
    <cfRule type="top10" dxfId="63" priority="13" rank="1"/>
  </conditionalFormatting>
  <conditionalFormatting sqref="F4">
    <cfRule type="top10" dxfId="62" priority="14" rank="1"/>
  </conditionalFormatting>
  <conditionalFormatting sqref="G4">
    <cfRule type="top10" dxfId="61" priority="15" rank="1"/>
  </conditionalFormatting>
  <conditionalFormatting sqref="H4">
    <cfRule type="top10" dxfId="60" priority="16" rank="1"/>
  </conditionalFormatting>
  <conditionalFormatting sqref="I4">
    <cfRule type="top10" dxfId="59" priority="17" rank="1"/>
  </conditionalFormatting>
  <conditionalFormatting sqref="J4">
    <cfRule type="top10" dxfId="58" priority="18" rank="1"/>
  </conditionalFormatting>
  <conditionalFormatting sqref="E5">
    <cfRule type="top10" dxfId="57" priority="7" rank="1"/>
  </conditionalFormatting>
  <conditionalFormatting sqref="F5">
    <cfRule type="top10" dxfId="56" priority="8" rank="1"/>
  </conditionalFormatting>
  <conditionalFormatting sqref="G5">
    <cfRule type="top10" dxfId="55" priority="9" rank="1"/>
  </conditionalFormatting>
  <conditionalFormatting sqref="H5">
    <cfRule type="top10" dxfId="54" priority="10" rank="1"/>
  </conditionalFormatting>
  <conditionalFormatting sqref="I5">
    <cfRule type="top10" dxfId="53" priority="11" rank="1"/>
  </conditionalFormatting>
  <conditionalFormatting sqref="J5">
    <cfRule type="top10" dxfId="52" priority="12" rank="1"/>
  </conditionalFormatting>
  <conditionalFormatting sqref="E6">
    <cfRule type="top10" dxfId="51" priority="1" rank="1"/>
  </conditionalFormatting>
  <conditionalFormatting sqref="F6">
    <cfRule type="top10" dxfId="50" priority="2" rank="1"/>
  </conditionalFormatting>
  <conditionalFormatting sqref="G6">
    <cfRule type="top10" dxfId="49" priority="3" rank="1"/>
  </conditionalFormatting>
  <conditionalFormatting sqref="H6">
    <cfRule type="top10" dxfId="48" priority="4" rank="1"/>
  </conditionalFormatting>
  <conditionalFormatting sqref="I6">
    <cfRule type="top10" dxfId="47" priority="5" rank="1"/>
  </conditionalFormatting>
  <conditionalFormatting sqref="J6">
    <cfRule type="top10" dxfId="4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E4649A1-C28D-4770-9EBD-6261C359A39D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F0EEC228-D5CD-4F57-965C-18973DDDF8FA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950003FF-E5F8-4C26-8FAC-330156C6247D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0D3E0592-A007-4F68-9A25-AFE5E3F7C767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  <x14:dataValidation type="list" allowBlank="1" showInputMessage="1" showErrorMessage="1" xr:uid="{1431FD28-E3EB-4179-AEE1-1B5AD954FC55}">
          <x14:formula1>
            <xm:f>'[ABRA.10.5.19.hillsdale.rifle.club (1).xlsx]DATA SHEET'!#REF!</xm:f>
          </x14:formula1>
          <xm:sqref>B6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9CD7-18AE-4499-B92E-1B655CFC8EDE}">
  <dimension ref="A1:O8"/>
  <sheetViews>
    <sheetView workbookViewId="0">
      <selection activeCell="F16" sqref="F16"/>
    </sheetView>
  </sheetViews>
  <sheetFormatPr defaultRowHeight="15" x14ac:dyDescent="0.25"/>
  <cols>
    <col min="1" max="1" width="20" style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3" width="9.140625" style="39"/>
    <col min="14" max="14" width="9.140625" style="1"/>
    <col min="15" max="15" width="13.7109375" style="39" bestFit="1" customWidth="1"/>
    <col min="16" max="16384" width="9.140625" style="1"/>
  </cols>
  <sheetData>
    <row r="1" spans="1:15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1" t="s">
        <v>8</v>
      </c>
      <c r="N1" s="4" t="s">
        <v>19</v>
      </c>
      <c r="O1" s="40" t="s">
        <v>5</v>
      </c>
    </row>
    <row r="2" spans="1:15" ht="15.75" x14ac:dyDescent="0.3">
      <c r="A2" s="15" t="s">
        <v>27</v>
      </c>
      <c r="B2" s="16" t="s">
        <v>36</v>
      </c>
      <c r="C2" s="17">
        <v>43586</v>
      </c>
      <c r="D2" s="18" t="s">
        <v>28</v>
      </c>
      <c r="E2" s="19">
        <v>177</v>
      </c>
      <c r="F2" s="19">
        <v>181</v>
      </c>
      <c r="G2" s="19">
        <v>177</v>
      </c>
      <c r="H2" s="19">
        <v>180</v>
      </c>
      <c r="I2" s="7"/>
      <c r="J2" s="7"/>
      <c r="K2" s="20">
        <v>4</v>
      </c>
      <c r="L2" s="20">
        <v>715</v>
      </c>
      <c r="M2" s="21">
        <f t="shared" ref="M2" si="0">SUM(L2/K2)</f>
        <v>178.75</v>
      </c>
      <c r="N2" s="16">
        <v>6</v>
      </c>
      <c r="O2" s="22">
        <f t="shared" ref="O2" si="1">SUM(M2+N2)</f>
        <v>184.75</v>
      </c>
    </row>
    <row r="3" spans="1:15" ht="15.75" x14ac:dyDescent="0.3">
      <c r="A3" s="15" t="s">
        <v>27</v>
      </c>
      <c r="B3" s="16" t="s">
        <v>36</v>
      </c>
      <c r="C3" s="17">
        <v>43621</v>
      </c>
      <c r="D3" s="43" t="s">
        <v>28</v>
      </c>
      <c r="E3" s="19">
        <v>178</v>
      </c>
      <c r="F3" s="19">
        <v>177</v>
      </c>
      <c r="G3" s="19">
        <v>172</v>
      </c>
      <c r="H3" s="19">
        <v>180</v>
      </c>
      <c r="I3" s="19"/>
      <c r="J3" s="19"/>
      <c r="K3" s="20">
        <f>COUNT(E3:J3)</f>
        <v>4</v>
      </c>
      <c r="L3" s="20">
        <f>SUM(E3:J3)</f>
        <v>707</v>
      </c>
      <c r="M3" s="21">
        <f>SUM(L3/K3)</f>
        <v>176.75</v>
      </c>
      <c r="N3" s="16">
        <v>3</v>
      </c>
      <c r="O3" s="22">
        <f>SUM(M3+N3)</f>
        <v>179.75</v>
      </c>
    </row>
    <row r="4" spans="1:15" ht="15.75" x14ac:dyDescent="0.3">
      <c r="A4" s="15" t="s">
        <v>27</v>
      </c>
      <c r="B4" s="47" t="s">
        <v>36</v>
      </c>
      <c r="C4" s="17">
        <f>'[2]START TAB'!$D$2</f>
        <v>43684</v>
      </c>
      <c r="D4" s="18" t="str">
        <f>'[2]START TAB'!$B$2</f>
        <v>Osseo, MI</v>
      </c>
      <c r="E4" s="48">
        <v>176</v>
      </c>
      <c r="F4" s="48">
        <v>172</v>
      </c>
      <c r="G4" s="48">
        <v>179</v>
      </c>
      <c r="H4" s="48">
        <v>180</v>
      </c>
      <c r="I4" s="48"/>
      <c r="J4" s="48"/>
      <c r="K4" s="20">
        <f t="shared" ref="K4:K6" si="2">COUNT(E4:J4)</f>
        <v>4</v>
      </c>
      <c r="L4" s="20">
        <f t="shared" ref="L4:L6" si="3">SUM(E4:J4)</f>
        <v>707</v>
      </c>
      <c r="M4" s="21">
        <f t="shared" ref="M4" si="4">SUM(L4/K4)</f>
        <v>176.75</v>
      </c>
      <c r="N4" s="47">
        <v>2</v>
      </c>
      <c r="O4" s="22">
        <f t="shared" ref="O4:O6" si="5">SUM(M4+N4)</f>
        <v>178.75</v>
      </c>
    </row>
    <row r="5" spans="1:15" ht="15.75" x14ac:dyDescent="0.3">
      <c r="A5" s="15" t="s">
        <v>50</v>
      </c>
      <c r="B5" s="47" t="s">
        <v>36</v>
      </c>
      <c r="C5" s="17">
        <f>'[4]START TAB'!$D$2</f>
        <v>43712</v>
      </c>
      <c r="D5" s="18" t="str">
        <f>'[4]START TAB'!$B$2</f>
        <v>Osseo, MI</v>
      </c>
      <c r="E5" s="48">
        <v>173</v>
      </c>
      <c r="F5" s="48">
        <v>174</v>
      </c>
      <c r="G5" s="48">
        <v>172</v>
      </c>
      <c r="H5" s="48">
        <v>180</v>
      </c>
      <c r="I5" s="48"/>
      <c r="J5" s="48"/>
      <c r="K5" s="20">
        <f t="shared" si="2"/>
        <v>4</v>
      </c>
      <c r="L5" s="20">
        <f t="shared" si="3"/>
        <v>699</v>
      </c>
      <c r="M5" s="21">
        <f t="shared" ref="M5" si="6">SUM(L5/K5)</f>
        <v>174.75</v>
      </c>
      <c r="N5" s="47">
        <v>3</v>
      </c>
      <c r="O5" s="22">
        <f t="shared" si="5"/>
        <v>177.75</v>
      </c>
    </row>
    <row r="6" spans="1:15" ht="15.75" x14ac:dyDescent="0.3">
      <c r="A6" s="15" t="s">
        <v>6</v>
      </c>
      <c r="B6" s="47" t="s">
        <v>36</v>
      </c>
      <c r="C6" s="17">
        <v>43743</v>
      </c>
      <c r="D6" s="18" t="str">
        <f>'[7]START TAB'!$B$2</f>
        <v>Osseo, MI</v>
      </c>
      <c r="E6" s="48">
        <v>180</v>
      </c>
      <c r="F6" s="48">
        <v>174</v>
      </c>
      <c r="G6" s="48">
        <v>176</v>
      </c>
      <c r="H6" s="48">
        <v>170</v>
      </c>
      <c r="I6" s="48">
        <v>171</v>
      </c>
      <c r="J6" s="48">
        <v>173</v>
      </c>
      <c r="K6" s="20">
        <f t="shared" si="2"/>
        <v>6</v>
      </c>
      <c r="L6" s="20">
        <f t="shared" si="3"/>
        <v>1044</v>
      </c>
      <c r="M6" s="21">
        <f t="shared" ref="M6" si="7">SUM(L6/K6)</f>
        <v>174</v>
      </c>
      <c r="N6" s="47">
        <v>16</v>
      </c>
      <c r="O6" s="22">
        <f t="shared" si="5"/>
        <v>190</v>
      </c>
    </row>
    <row r="7" spans="1:15" x14ac:dyDescent="0.25">
      <c r="K7" s="5"/>
      <c r="L7" s="5"/>
      <c r="N7" s="5"/>
    </row>
    <row r="8" spans="1:15" x14ac:dyDescent="0.25">
      <c r="K8" s="5">
        <f>SUM(K2:K7)</f>
        <v>22</v>
      </c>
      <c r="L8" s="5">
        <f>SUM(L2:L7)</f>
        <v>3872</v>
      </c>
      <c r="M8" s="39">
        <f>SUM(L8/K8)</f>
        <v>176</v>
      </c>
      <c r="N8" s="5">
        <f>SUM(N2:N7)</f>
        <v>30</v>
      </c>
      <c r="O8" s="39">
        <f>SUM(M8+N8)</f>
        <v>206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2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  <protectedRange algorithmName="SHA-512" hashValue="FG7sbUW81RLTrqZOgRQY3WT58Fmv2wpczdNtHSivDYpua2f0csBbi4PHtU2Z8RiB+M2w+jl67Do94rJCq0Ck5Q==" saltValue="84WXeaapoYvzxj0ZBNU3eQ==" spinCount="100000" sqref="L6:M6 O6" name="Range1_3"/>
  </protectedRanges>
  <conditionalFormatting sqref="E1">
    <cfRule type="top10" priority="43" bottom="1" rank="1"/>
    <cfRule type="top10" dxfId="45" priority="44" rank="1"/>
  </conditionalFormatting>
  <conditionalFormatting sqref="F1">
    <cfRule type="top10" priority="41" bottom="1" rank="1"/>
    <cfRule type="top10" dxfId="44" priority="42" rank="1"/>
  </conditionalFormatting>
  <conditionalFormatting sqref="G1">
    <cfRule type="top10" priority="39" bottom="1" rank="1"/>
    <cfRule type="top10" dxfId="43" priority="40" rank="1"/>
  </conditionalFormatting>
  <conditionalFormatting sqref="H1">
    <cfRule type="top10" priority="37" bottom="1" rank="1"/>
    <cfRule type="top10" dxfId="42" priority="38" rank="1"/>
  </conditionalFormatting>
  <conditionalFormatting sqref="I1">
    <cfRule type="top10" priority="35" bottom="1" rank="1"/>
    <cfRule type="top10" dxfId="41" priority="36" rank="1"/>
  </conditionalFormatting>
  <conditionalFormatting sqref="J1">
    <cfRule type="top10" priority="33" bottom="1" rank="1"/>
    <cfRule type="top10" dxfId="40" priority="34" rank="1"/>
  </conditionalFormatting>
  <conditionalFormatting sqref="I2">
    <cfRule type="top10" priority="31" bottom="1" rank="1"/>
    <cfRule type="top10" dxfId="39" priority="32" rank="1"/>
  </conditionalFormatting>
  <conditionalFormatting sqref="J2">
    <cfRule type="top10" priority="29" bottom="1" rank="1"/>
    <cfRule type="top10" dxfId="38" priority="30" rank="1"/>
  </conditionalFormatting>
  <conditionalFormatting sqref="E2">
    <cfRule type="top10" dxfId="37" priority="28" rank="1"/>
  </conditionalFormatting>
  <conditionalFormatting sqref="F2">
    <cfRule type="top10" dxfId="36" priority="27" rank="1"/>
  </conditionalFormatting>
  <conditionalFormatting sqref="G2">
    <cfRule type="top10" dxfId="35" priority="26" rank="1"/>
  </conditionalFormatting>
  <conditionalFormatting sqref="H2">
    <cfRule type="top10" dxfId="34" priority="25" rank="1"/>
  </conditionalFormatting>
  <conditionalFormatting sqref="E3">
    <cfRule type="top10" dxfId="33" priority="24" rank="1"/>
  </conditionalFormatting>
  <conditionalFormatting sqref="F3">
    <cfRule type="top10" dxfId="32" priority="23" rank="1"/>
  </conditionalFormatting>
  <conditionalFormatting sqref="G3">
    <cfRule type="top10" dxfId="31" priority="22" rank="1"/>
  </conditionalFormatting>
  <conditionalFormatting sqref="H3">
    <cfRule type="top10" dxfId="30" priority="21" rank="1"/>
  </conditionalFormatting>
  <conditionalFormatting sqref="I3">
    <cfRule type="top10" dxfId="29" priority="20" rank="1"/>
  </conditionalFormatting>
  <conditionalFormatting sqref="J3">
    <cfRule type="top10" dxfId="28" priority="19" rank="1"/>
  </conditionalFormatting>
  <conditionalFormatting sqref="E4">
    <cfRule type="top10" dxfId="27" priority="13" rank="1"/>
  </conditionalFormatting>
  <conditionalFormatting sqref="F4">
    <cfRule type="top10" dxfId="26" priority="14" rank="1"/>
  </conditionalFormatting>
  <conditionalFormatting sqref="G4">
    <cfRule type="top10" dxfId="25" priority="15" rank="1"/>
  </conditionalFormatting>
  <conditionalFormatting sqref="H4">
    <cfRule type="top10" dxfId="24" priority="16" rank="1"/>
  </conditionalFormatting>
  <conditionalFormatting sqref="I4">
    <cfRule type="top10" dxfId="23" priority="17" rank="1"/>
  </conditionalFormatting>
  <conditionalFormatting sqref="J4">
    <cfRule type="top10" dxfId="22" priority="18" rank="1"/>
  </conditionalFormatting>
  <conditionalFormatting sqref="E5">
    <cfRule type="top10" dxfId="21" priority="7" rank="1"/>
  </conditionalFormatting>
  <conditionalFormatting sqref="F5">
    <cfRule type="top10" dxfId="20" priority="8" rank="1"/>
  </conditionalFormatting>
  <conditionalFormatting sqref="G5">
    <cfRule type="top10" dxfId="19" priority="9" rank="1"/>
  </conditionalFormatting>
  <conditionalFormatting sqref="H5">
    <cfRule type="top10" dxfId="18" priority="10" rank="1"/>
  </conditionalFormatting>
  <conditionalFormatting sqref="I5">
    <cfRule type="top10" dxfId="17" priority="11" rank="1"/>
  </conditionalFormatting>
  <conditionalFormatting sqref="J5">
    <cfRule type="top10" dxfId="16" priority="12" rank="1"/>
  </conditionalFormatting>
  <conditionalFormatting sqref="E6">
    <cfRule type="top10" dxfId="15" priority="1" rank="1"/>
  </conditionalFormatting>
  <conditionalFormatting sqref="F6">
    <cfRule type="top10" dxfId="14" priority="2" rank="1"/>
  </conditionalFormatting>
  <conditionalFormatting sqref="G6">
    <cfRule type="top10" dxfId="13" priority="3" rank="1"/>
  </conditionalFormatting>
  <conditionalFormatting sqref="H6">
    <cfRule type="top10" dxfId="12" priority="4" rank="1"/>
  </conditionalFormatting>
  <conditionalFormatting sqref="I6">
    <cfRule type="top10" dxfId="11" priority="5" rank="1"/>
  </conditionalFormatting>
  <conditionalFormatting sqref="J6">
    <cfRule type="top10" dxfId="1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F487FFE-98F3-433C-9847-84B09679B6B8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0CBF0BFA-5583-4E29-BDF3-D5B03482FF40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89FA2846-DD31-47AD-9078-104E84E605E6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64C1E0D3-0190-4888-BDF1-4C7238F4D2F8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  <x14:dataValidation type="list" allowBlank="1" showInputMessage="1" showErrorMessage="1" xr:uid="{C39E4473-00EC-42B5-9257-F3389A41D178}">
          <x14:formula1>
            <xm:f>'[ABRA.10.5.19.hillsdale.rifle.club (1).xlsx]DATA SHEET'!#REF!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MICHIGAN FACTORY RANKING</vt:lpstr>
      <vt:lpstr>Balser, Chris</vt:lpstr>
      <vt:lpstr>Gertig, John</vt:lpstr>
      <vt:lpstr>Kruger, Randy</vt:lpstr>
      <vt:lpstr>Lige, Mitch</vt:lpstr>
      <vt:lpstr>Caldwell, Mark</vt:lpstr>
      <vt:lpstr>Meyer, Bill</vt:lpstr>
      <vt:lpstr>Mettert, Duane</vt:lpstr>
      <vt:lpstr>Stempien, Mike</vt:lpstr>
      <vt:lpstr>Waxler, Dana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2019-10-08T00:28:17Z</dcterms:modified>
</cp:coreProperties>
</file>