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VA Rankings 2022\"/>
    </mc:Choice>
  </mc:AlternateContent>
  <xr:revisionPtr revIDLastSave="0" documentId="13_ncr:1_{3495A211-4301-4E75-9B40-88513583CDE3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Virginia OD 2022" sheetId="1" r:id="rId1"/>
    <sheet name="Bill Cordle" sheetId="169" r:id="rId2"/>
    <sheet name="Bob Thomas" sheetId="187" r:id="rId3"/>
    <sheet name="Bruce Cameron" sheetId="174" r:id="rId4"/>
    <sheet name="Cecil Combs" sheetId="179" r:id="rId5"/>
    <sheet name="Chuck Morrell" sheetId="164" r:id="rId6"/>
    <sheet name="Chuck Miller" sheetId="177" r:id="rId7"/>
    <sheet name="Cody Dockery" sheetId="161" r:id="rId8"/>
    <sheet name="Danny Sissom" sheetId="168" r:id="rId9"/>
    <sheet name="David Jennings" sheetId="166" r:id="rId10"/>
    <sheet name="Gary Gallion" sheetId="131" r:id="rId11"/>
    <sheet name="Bruce Hornstein" sheetId="136" r:id="rId12"/>
    <sheet name="Charles Miller" sheetId="157" r:id="rId13"/>
    <sheet name="Claude Pennington" sheetId="171" r:id="rId14"/>
    <sheet name="Craig Bailey" sheetId="155" r:id="rId15"/>
    <sheet name="Dale Cauthen" sheetId="158" r:id="rId16"/>
    <sheet name="Dan Tucker" sheetId="181" r:id="rId17"/>
    <sheet name="Don Kowalsky" sheetId="173" r:id="rId18"/>
    <sheet name="Gary Widner" sheetId="189" r:id="rId19"/>
    <sheet name="Jeff Lewis" sheetId="178" r:id="rId20"/>
    <sheet name="Jud Denniston" sheetId="180" r:id="rId21"/>
    <sheet name="Justin Bobbit" sheetId="184" r:id="rId22"/>
    <sheet name="Ken Mix" sheetId="137" r:id="rId23"/>
    <sheet name="Matthew Tignor" sheetId="165" r:id="rId24"/>
    <sheet name="Mingo Harkness" sheetId="159" r:id="rId25"/>
    <sheet name="Stephen Rorer" sheetId="156" r:id="rId26"/>
    <sheet name="Jay Boyd" sheetId="172" r:id="rId27"/>
    <sheet name="Jeff Kite" sheetId="162" r:id="rId28"/>
    <sheet name="John Vinblad" sheetId="176" r:id="rId29"/>
    <sheet name="Josh Kite" sheetId="188" r:id="rId30"/>
    <sheet name="Judy Gallion" sheetId="138" r:id="rId31"/>
    <sheet name="Michael Anderson" sheetId="186" r:id="rId32"/>
    <sheet name="Michael Rorer" sheetId="139" r:id="rId33"/>
    <sheet name="Patrick Driscoll" sheetId="185" r:id="rId34"/>
    <sheet name="Robert Brantley" sheetId="183" r:id="rId35"/>
    <sheet name="Robert Tyree" sheetId="175" r:id="rId36"/>
    <sheet name="Stanley Canter" sheetId="167" r:id="rId37"/>
    <sheet name="Steve Pennington" sheetId="170" r:id="rId38"/>
    <sheet name="Tim Buckley" sheetId="182" r:id="rId39"/>
    <sheet name="Tom Tignor" sheetId="163" r:id="rId40"/>
  </sheets>
  <externalReferences>
    <externalReference r:id="rId41"/>
  </externalReferences>
  <definedNames>
    <definedName name="_xlnm._FilterDatabase" localSheetId="0" hidden="1">'Virginia OD 2022'!#REF!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77" l="1"/>
  <c r="M13" i="177" s="1"/>
  <c r="O13" i="177" s="1"/>
  <c r="K13" i="177"/>
  <c r="L20" i="161"/>
  <c r="M20" i="161" s="1"/>
  <c r="O20" i="161" s="1"/>
  <c r="K20" i="161"/>
  <c r="L14" i="163"/>
  <c r="K14" i="163"/>
  <c r="M14" i="163" s="1"/>
  <c r="O14" i="163" s="1"/>
  <c r="L7" i="165"/>
  <c r="M7" i="165" s="1"/>
  <c r="O7" i="165" s="1"/>
  <c r="K7" i="165"/>
  <c r="M13" i="172"/>
  <c r="O13" i="172" s="1"/>
  <c r="L13" i="172"/>
  <c r="K13" i="172"/>
  <c r="L5" i="179"/>
  <c r="M5" i="179" s="1"/>
  <c r="O5" i="179" s="1"/>
  <c r="K5" i="179"/>
  <c r="L10" i="167"/>
  <c r="M10" i="167" s="1"/>
  <c r="O10" i="167" s="1"/>
  <c r="K10" i="167"/>
  <c r="N23" i="172"/>
  <c r="G40" i="1" s="1"/>
  <c r="L23" i="172"/>
  <c r="E40" i="1" s="1"/>
  <c r="K23" i="172"/>
  <c r="D40" i="1" s="1"/>
  <c r="H23" i="1"/>
  <c r="G23" i="1"/>
  <c r="F23" i="1"/>
  <c r="E23" i="1"/>
  <c r="D23" i="1"/>
  <c r="N23" i="166"/>
  <c r="L23" i="166"/>
  <c r="M23" i="166" s="1"/>
  <c r="O23" i="166" s="1"/>
  <c r="K23" i="166"/>
  <c r="H17" i="1"/>
  <c r="G17" i="1"/>
  <c r="F17" i="1"/>
  <c r="E17" i="1"/>
  <c r="D17" i="1"/>
  <c r="N4" i="189"/>
  <c r="L4" i="189"/>
  <c r="K4" i="189"/>
  <c r="L6" i="157"/>
  <c r="M6" i="157" s="1"/>
  <c r="O6" i="157" s="1"/>
  <c r="O16" i="161"/>
  <c r="H78" i="1"/>
  <c r="G78" i="1"/>
  <c r="F78" i="1"/>
  <c r="E78" i="1"/>
  <c r="D78" i="1"/>
  <c r="H79" i="1"/>
  <c r="G79" i="1"/>
  <c r="F79" i="1"/>
  <c r="E79" i="1"/>
  <c r="D79" i="1"/>
  <c r="N4" i="188"/>
  <c r="L4" i="188"/>
  <c r="M4" i="188" s="1"/>
  <c r="O4" i="188" s="1"/>
  <c r="K4" i="188"/>
  <c r="N12" i="169"/>
  <c r="L12" i="169"/>
  <c r="M12" i="169" s="1"/>
  <c r="O12" i="169" s="1"/>
  <c r="K12" i="169"/>
  <c r="D41" i="1"/>
  <c r="N15" i="171"/>
  <c r="G41" i="1" s="1"/>
  <c r="L15" i="171"/>
  <c r="K15" i="171"/>
  <c r="H25" i="1"/>
  <c r="G25" i="1"/>
  <c r="F25" i="1"/>
  <c r="E25" i="1"/>
  <c r="D25" i="1"/>
  <c r="N4" i="187"/>
  <c r="L4" i="187"/>
  <c r="K4" i="187"/>
  <c r="E64" i="1"/>
  <c r="D64" i="1"/>
  <c r="N14" i="158"/>
  <c r="G64" i="1" s="1"/>
  <c r="L14" i="158"/>
  <c r="K14" i="158"/>
  <c r="M15" i="171" l="1"/>
  <c r="O15" i="171" s="1"/>
  <c r="H41" i="1" s="1"/>
  <c r="M23" i="172"/>
  <c r="F41" i="1"/>
  <c r="E41" i="1"/>
  <c r="M4" i="189"/>
  <c r="O4" i="189" s="1"/>
  <c r="M14" i="158"/>
  <c r="M4" i="187"/>
  <c r="O4" i="187" s="1"/>
  <c r="O23" i="172" l="1"/>
  <c r="H40" i="1" s="1"/>
  <c r="F40" i="1"/>
  <c r="O14" i="158"/>
  <c r="H64" i="1" s="1"/>
  <c r="F64" i="1"/>
  <c r="H50" i="1"/>
  <c r="G50" i="1"/>
  <c r="F50" i="1"/>
  <c r="E50" i="1"/>
  <c r="D50" i="1"/>
  <c r="N4" i="186"/>
  <c r="L4" i="186"/>
  <c r="K4" i="186"/>
  <c r="H42" i="1"/>
  <c r="G42" i="1"/>
  <c r="F42" i="1"/>
  <c r="E42" i="1"/>
  <c r="D42" i="1"/>
  <c r="N4" i="185"/>
  <c r="L4" i="185"/>
  <c r="K4" i="185"/>
  <c r="H29" i="1"/>
  <c r="G29" i="1"/>
  <c r="F29" i="1"/>
  <c r="E29" i="1"/>
  <c r="D29" i="1"/>
  <c r="N4" i="184"/>
  <c r="L4" i="184"/>
  <c r="K4" i="184"/>
  <c r="H26" i="1"/>
  <c r="G26" i="1"/>
  <c r="F26" i="1"/>
  <c r="E26" i="1"/>
  <c r="D26" i="1"/>
  <c r="N4" i="183"/>
  <c r="L4" i="183"/>
  <c r="K4" i="183"/>
  <c r="E80" i="1"/>
  <c r="N23" i="139"/>
  <c r="G80" i="1" s="1"/>
  <c r="L23" i="139"/>
  <c r="K23" i="139"/>
  <c r="D80" i="1" s="1"/>
  <c r="N15" i="137"/>
  <c r="G63" i="1" s="1"/>
  <c r="L15" i="137"/>
  <c r="E63" i="1" s="1"/>
  <c r="K15" i="137"/>
  <c r="D63" i="1" s="1"/>
  <c r="N16" i="155"/>
  <c r="G47" i="1" s="1"/>
  <c r="L16" i="155"/>
  <c r="E47" i="1" s="1"/>
  <c r="K16" i="155"/>
  <c r="D47" i="1" s="1"/>
  <c r="E27" i="1"/>
  <c r="N4" i="182"/>
  <c r="G27" i="1" s="1"/>
  <c r="L4" i="182"/>
  <c r="K4" i="182"/>
  <c r="D27" i="1" s="1"/>
  <c r="N17" i="165"/>
  <c r="L17" i="165"/>
  <c r="E60" i="1" s="1"/>
  <c r="K17" i="165"/>
  <c r="D60" i="1" s="1"/>
  <c r="E46" i="1"/>
  <c r="D46" i="1"/>
  <c r="N4" i="181"/>
  <c r="G46" i="1" s="1"/>
  <c r="L4" i="181"/>
  <c r="K4" i="181"/>
  <c r="E45" i="1"/>
  <c r="D45" i="1"/>
  <c r="N15" i="157"/>
  <c r="G45" i="1" s="1"/>
  <c r="L15" i="157"/>
  <c r="K15" i="157"/>
  <c r="M13" i="157"/>
  <c r="N16" i="166"/>
  <c r="G37" i="1" s="1"/>
  <c r="L16" i="166"/>
  <c r="E37" i="1" s="1"/>
  <c r="K16" i="166"/>
  <c r="D37" i="1" s="1"/>
  <c r="N16" i="170"/>
  <c r="G36" i="1" s="1"/>
  <c r="L16" i="170"/>
  <c r="E36" i="1" s="1"/>
  <c r="K16" i="170"/>
  <c r="D36" i="1" s="1"/>
  <c r="D22" i="1"/>
  <c r="N4" i="180"/>
  <c r="G22" i="1" s="1"/>
  <c r="L4" i="180"/>
  <c r="E22" i="1" s="1"/>
  <c r="K4" i="180"/>
  <c r="D11" i="1"/>
  <c r="N7" i="179"/>
  <c r="G11" i="1" s="1"/>
  <c r="L7" i="179"/>
  <c r="E11" i="1" s="1"/>
  <c r="K7" i="179"/>
  <c r="D15" i="1"/>
  <c r="N4" i="178"/>
  <c r="G15" i="1" s="1"/>
  <c r="L4" i="178"/>
  <c r="E15" i="1" s="1"/>
  <c r="K4" i="178"/>
  <c r="M4" i="186" l="1"/>
  <c r="O4" i="186" s="1"/>
  <c r="M4" i="185"/>
  <c r="O4" i="185" s="1"/>
  <c r="M4" i="184"/>
  <c r="O4" i="184" s="1"/>
  <c r="M4" i="183"/>
  <c r="O4" i="183" s="1"/>
  <c r="M15" i="157"/>
  <c r="M17" i="165"/>
  <c r="M15" i="137"/>
  <c r="M23" i="139"/>
  <c r="M16" i="155"/>
  <c r="M4" i="182"/>
  <c r="M4" i="181"/>
  <c r="M16" i="166"/>
  <c r="M16" i="170"/>
  <c r="M4" i="180"/>
  <c r="M7" i="179"/>
  <c r="M4" i="178"/>
  <c r="N15" i="177"/>
  <c r="G73" i="1" s="1"/>
  <c r="K15" i="177"/>
  <c r="D73" i="1" s="1"/>
  <c r="L15" i="177"/>
  <c r="E65" i="1"/>
  <c r="N4" i="176"/>
  <c r="G65" i="1" s="1"/>
  <c r="L4" i="176"/>
  <c r="K4" i="176"/>
  <c r="D65" i="1" s="1"/>
  <c r="E39" i="1"/>
  <c r="N4" i="175"/>
  <c r="G39" i="1" s="1"/>
  <c r="L4" i="175"/>
  <c r="K4" i="175"/>
  <c r="D39" i="1" s="1"/>
  <c r="E49" i="1"/>
  <c r="N12" i="139"/>
  <c r="G49" i="1" s="1"/>
  <c r="L12" i="139"/>
  <c r="K12" i="139"/>
  <c r="D49" i="1" s="1"/>
  <c r="N6" i="174"/>
  <c r="G12" i="1" s="1"/>
  <c r="L6" i="174"/>
  <c r="M6" i="174" s="1"/>
  <c r="F12" i="1" s="1"/>
  <c r="K6" i="174"/>
  <c r="D12" i="1" s="1"/>
  <c r="E16" i="1"/>
  <c r="N4" i="173"/>
  <c r="G16" i="1" s="1"/>
  <c r="L4" i="173"/>
  <c r="K4" i="173"/>
  <c r="D16" i="1" s="1"/>
  <c r="M15" i="177" l="1"/>
  <c r="O15" i="177" s="1"/>
  <c r="H73" i="1" s="1"/>
  <c r="O4" i="181"/>
  <c r="H46" i="1" s="1"/>
  <c r="F46" i="1"/>
  <c r="M4" i="175"/>
  <c r="O4" i="175" s="1"/>
  <c r="H39" i="1" s="1"/>
  <c r="O4" i="182"/>
  <c r="H27" i="1" s="1"/>
  <c r="F27" i="1"/>
  <c r="O17" i="165"/>
  <c r="H60" i="1" s="1"/>
  <c r="F60" i="1"/>
  <c r="O23" i="139"/>
  <c r="H80" i="1" s="1"/>
  <c r="F80" i="1"/>
  <c r="O15" i="137"/>
  <c r="H63" i="1" s="1"/>
  <c r="F63" i="1"/>
  <c r="O16" i="155"/>
  <c r="H47" i="1" s="1"/>
  <c r="F47" i="1"/>
  <c r="O15" i="157"/>
  <c r="H45" i="1" s="1"/>
  <c r="F45" i="1"/>
  <c r="E12" i="1"/>
  <c r="O16" i="166"/>
  <c r="H37" i="1" s="1"/>
  <c r="F37" i="1"/>
  <c r="O4" i="178"/>
  <c r="H15" i="1" s="1"/>
  <c r="F15" i="1"/>
  <c r="M4" i="173"/>
  <c r="M4" i="176"/>
  <c r="O7" i="179"/>
  <c r="H11" i="1" s="1"/>
  <c r="F11" i="1"/>
  <c r="O4" i="180"/>
  <c r="H22" i="1" s="1"/>
  <c r="F22" i="1"/>
  <c r="F39" i="1"/>
  <c r="O16" i="170"/>
  <c r="H36" i="1" s="1"/>
  <c r="F36" i="1"/>
  <c r="E73" i="1"/>
  <c r="F73" i="1"/>
  <c r="M12" i="139"/>
  <c r="O6" i="174"/>
  <c r="H12" i="1" s="1"/>
  <c r="N15" i="172"/>
  <c r="G7" i="1" s="1"/>
  <c r="L15" i="172"/>
  <c r="E7" i="1" s="1"/>
  <c r="K15" i="172"/>
  <c r="D7" i="1" s="1"/>
  <c r="N8" i="171"/>
  <c r="G13" i="1" s="1"/>
  <c r="L8" i="171"/>
  <c r="E13" i="1" s="1"/>
  <c r="K8" i="171"/>
  <c r="D13" i="1" s="1"/>
  <c r="N22" i="161"/>
  <c r="G74" i="1" s="1"/>
  <c r="L22" i="161"/>
  <c r="K22" i="161"/>
  <c r="D74" i="1" s="1"/>
  <c r="N7" i="170"/>
  <c r="G59" i="1" s="1"/>
  <c r="L7" i="170"/>
  <c r="M7" i="170" s="1"/>
  <c r="K7" i="170"/>
  <c r="D59" i="1" s="1"/>
  <c r="N5" i="169"/>
  <c r="G43" i="1" s="1"/>
  <c r="L5" i="169"/>
  <c r="E43" i="1" s="1"/>
  <c r="K5" i="169"/>
  <c r="D43" i="1" s="1"/>
  <c r="N4" i="168"/>
  <c r="G21" i="1" s="1"/>
  <c r="L4" i="168"/>
  <c r="E21" i="1" s="1"/>
  <c r="K4" i="168"/>
  <c r="D21" i="1" s="1"/>
  <c r="N12" i="167"/>
  <c r="G6" i="1" s="1"/>
  <c r="L12" i="167"/>
  <c r="E6" i="1" s="1"/>
  <c r="K12" i="167"/>
  <c r="D6" i="1" s="1"/>
  <c r="M2" i="166"/>
  <c r="O2" i="166" s="1"/>
  <c r="N5" i="166"/>
  <c r="G61" i="1" s="1"/>
  <c r="L5" i="166"/>
  <c r="K5" i="166"/>
  <c r="D61" i="1" s="1"/>
  <c r="M4" i="163"/>
  <c r="O4" i="163" s="1"/>
  <c r="N9" i="165"/>
  <c r="G8" i="1" s="1"/>
  <c r="L9" i="165"/>
  <c r="K9" i="165"/>
  <c r="D8" i="1" s="1"/>
  <c r="N5" i="164"/>
  <c r="G10" i="1" s="1"/>
  <c r="L5" i="164"/>
  <c r="M5" i="164" s="1"/>
  <c r="K5" i="164"/>
  <c r="D10" i="1" s="1"/>
  <c r="N16" i="163"/>
  <c r="G57" i="1" s="1"/>
  <c r="L16" i="163"/>
  <c r="E57" i="1" s="1"/>
  <c r="K16" i="163"/>
  <c r="D57" i="1" s="1"/>
  <c r="N5" i="162"/>
  <c r="G38" i="1" s="1"/>
  <c r="L5" i="162"/>
  <c r="E38" i="1" s="1"/>
  <c r="K5" i="162"/>
  <c r="D38" i="1" s="1"/>
  <c r="N5" i="161"/>
  <c r="G44" i="1" s="1"/>
  <c r="L5" i="161"/>
  <c r="E44" i="1" s="1"/>
  <c r="K5" i="161"/>
  <c r="D44" i="1" s="1"/>
  <c r="N5" i="159"/>
  <c r="G24" i="1" s="1"/>
  <c r="L5" i="159"/>
  <c r="E24" i="1" s="1"/>
  <c r="K5" i="159"/>
  <c r="D24" i="1" s="1"/>
  <c r="N15" i="138"/>
  <c r="G18" i="1" s="1"/>
  <c r="L15" i="138"/>
  <c r="E18" i="1" s="1"/>
  <c r="K15" i="138"/>
  <c r="D18" i="1" s="1"/>
  <c r="L2" i="158"/>
  <c r="M2" i="158" s="1"/>
  <c r="N6" i="158"/>
  <c r="G77" i="1" s="1"/>
  <c r="K6" i="158"/>
  <c r="D77" i="1" s="1"/>
  <c r="L2" i="157"/>
  <c r="M2" i="157" s="1"/>
  <c r="N8" i="157"/>
  <c r="G76" i="1" s="1"/>
  <c r="K8" i="157"/>
  <c r="D76" i="1" s="1"/>
  <c r="N4" i="156"/>
  <c r="G48" i="1" s="1"/>
  <c r="L4" i="156"/>
  <c r="E48" i="1" s="1"/>
  <c r="K4" i="156"/>
  <c r="D48" i="1" s="1"/>
  <c r="N7" i="155"/>
  <c r="G19" i="1" s="1"/>
  <c r="L7" i="155"/>
  <c r="K7" i="155"/>
  <c r="D19" i="1" s="1"/>
  <c r="N4" i="139"/>
  <c r="G66" i="1" s="1"/>
  <c r="L4" i="139"/>
  <c r="E66" i="1" s="1"/>
  <c r="K4" i="139"/>
  <c r="D66" i="1" s="1"/>
  <c r="N4" i="138"/>
  <c r="G62" i="1" s="1"/>
  <c r="L4" i="138"/>
  <c r="E62" i="1" s="1"/>
  <c r="K4" i="138"/>
  <c r="D62" i="1" s="1"/>
  <c r="M22" i="161" l="1"/>
  <c r="O5" i="164"/>
  <c r="H10" i="1" s="1"/>
  <c r="O7" i="170"/>
  <c r="H59" i="1" s="1"/>
  <c r="O4" i="176"/>
  <c r="H65" i="1" s="1"/>
  <c r="F65" i="1"/>
  <c r="M9" i="165"/>
  <c r="F8" i="1" s="1"/>
  <c r="M5" i="166"/>
  <c r="O5" i="166" s="1"/>
  <c r="H61" i="1" s="1"/>
  <c r="O12" i="139"/>
  <c r="H49" i="1" s="1"/>
  <c r="F49" i="1"/>
  <c r="O4" i="173"/>
  <c r="H16" i="1" s="1"/>
  <c r="F16" i="1"/>
  <c r="M8" i="171"/>
  <c r="O22" i="161"/>
  <c r="H74" i="1" s="1"/>
  <c r="F74" i="1"/>
  <c r="E74" i="1"/>
  <c r="M15" i="172"/>
  <c r="M7" i="155"/>
  <c r="O7" i="155" s="1"/>
  <c r="H19" i="1" s="1"/>
  <c r="E59" i="1"/>
  <c r="F59" i="1"/>
  <c r="L6" i="158"/>
  <c r="M6" i="158" s="1"/>
  <c r="O6" i="158" s="1"/>
  <c r="H77" i="1" s="1"/>
  <c r="E61" i="1"/>
  <c r="M5" i="169"/>
  <c r="M4" i="168"/>
  <c r="M12" i="167"/>
  <c r="E10" i="1"/>
  <c r="E8" i="1"/>
  <c r="M5" i="159"/>
  <c r="F10" i="1"/>
  <c r="L8" i="157"/>
  <c r="E76" i="1" s="1"/>
  <c r="M16" i="163"/>
  <c r="M5" i="162"/>
  <c r="M5" i="161"/>
  <c r="E19" i="1"/>
  <c r="M15" i="138"/>
  <c r="M4" i="138"/>
  <c r="M4" i="156"/>
  <c r="M4" i="139"/>
  <c r="N6" i="137"/>
  <c r="G28" i="1" s="1"/>
  <c r="L6" i="137"/>
  <c r="E28" i="1" s="1"/>
  <c r="K6" i="137"/>
  <c r="D28" i="1" s="1"/>
  <c r="N4" i="136"/>
  <c r="G20" i="1" s="1"/>
  <c r="L4" i="136"/>
  <c r="E20" i="1" s="1"/>
  <c r="K4" i="136"/>
  <c r="D20" i="1" s="1"/>
  <c r="E77" i="1" l="1"/>
  <c r="O9" i="165"/>
  <c r="H8" i="1" s="1"/>
  <c r="F61" i="1"/>
  <c r="O5" i="169"/>
  <c r="H43" i="1" s="1"/>
  <c r="F43" i="1"/>
  <c r="F77" i="1"/>
  <c r="O4" i="168"/>
  <c r="H21" i="1" s="1"/>
  <c r="F21" i="1"/>
  <c r="O8" i="171"/>
  <c r="H13" i="1" s="1"/>
  <c r="F13" i="1"/>
  <c r="O15" i="172"/>
  <c r="H7" i="1" s="1"/>
  <c r="F7" i="1"/>
  <c r="O12" i="167"/>
  <c r="H6" i="1" s="1"/>
  <c r="F6" i="1"/>
  <c r="F19" i="1"/>
  <c r="O4" i="138"/>
  <c r="H62" i="1" s="1"/>
  <c r="F62" i="1"/>
  <c r="O15" i="138"/>
  <c r="H18" i="1" s="1"/>
  <c r="F18" i="1"/>
  <c r="O5" i="161"/>
  <c r="H44" i="1" s="1"/>
  <c r="F44" i="1"/>
  <c r="O4" i="139"/>
  <c r="H66" i="1" s="1"/>
  <c r="F66" i="1"/>
  <c r="O5" i="162"/>
  <c r="H38" i="1" s="1"/>
  <c r="F38" i="1"/>
  <c r="O4" i="156"/>
  <c r="H48" i="1" s="1"/>
  <c r="F48" i="1"/>
  <c r="O5" i="159"/>
  <c r="H24" i="1" s="1"/>
  <c r="F24" i="1"/>
  <c r="O16" i="163"/>
  <c r="H57" i="1" s="1"/>
  <c r="F57" i="1"/>
  <c r="M8" i="157"/>
  <c r="O8" i="157" s="1"/>
  <c r="H76" i="1" s="1"/>
  <c r="M4" i="136"/>
  <c r="M6" i="137"/>
  <c r="F76" i="1" l="1"/>
  <c r="O4" i="136"/>
  <c r="H20" i="1" s="1"/>
  <c r="F20" i="1"/>
  <c r="O6" i="137"/>
  <c r="H28" i="1" s="1"/>
  <c r="F28" i="1"/>
  <c r="N6" i="131"/>
  <c r="G14" i="1" s="1"/>
  <c r="L6" i="131"/>
  <c r="E14" i="1" s="1"/>
  <c r="K6" i="131"/>
  <c r="D14" i="1" s="1"/>
  <c r="M6" i="131" l="1"/>
  <c r="F14" i="1" s="1"/>
  <c r="O6" i="131" l="1"/>
  <c r="H14" i="1" s="1"/>
</calcChain>
</file>

<file path=xl/sharedStrings.xml><?xml version="1.0" encoding="utf-8"?>
<sst xmlns="http://schemas.openxmlformats.org/spreadsheetml/2006/main" count="1421" uniqueCount="90">
  <si>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</si>
  <si>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</si>
  <si>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</si>
  <si>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</si>
  <si>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</si>
  <si>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</si>
  <si>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</si>
  <si>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</si>
  <si>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</si>
  <si>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</si>
  <si>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</si>
  <si>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</si>
  <si>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</si>
  <si>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</si>
  <si>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</si>
  <si>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</si>
  <si>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</si>
  <si>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</si>
  <si>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</si>
  <si>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</si>
  <si>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</si>
  <si>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</si>
  <si>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 xml:space="preserve"> </t>
  </si>
  <si>
    <t>ABRA OUTLAW HEAVY RANKING 2022</t>
  </si>
  <si>
    <t>ABRA OUTLAW LITE RANKING 2022</t>
  </si>
  <si>
    <t>ABRA UNLIMITED 2022</t>
  </si>
  <si>
    <t>Outlaw Heavy</t>
  </si>
  <si>
    <t>VA Outdoor</t>
  </si>
  <si>
    <t>Gary Gallion</t>
  </si>
  <si>
    <t>Bruce Hornstein</t>
  </si>
  <si>
    <t>Craig Bailey</t>
  </si>
  <si>
    <t>Ken Mix</t>
  </si>
  <si>
    <t>Outlaw Hvy</t>
  </si>
  <si>
    <t>Brushy Mtn,VA</t>
  </si>
  <si>
    <t>Outlaw Lite</t>
  </si>
  <si>
    <t>Stephen Rorer</t>
  </si>
  <si>
    <t>Outlaw Lt</t>
  </si>
  <si>
    <t>Judy Gallion</t>
  </si>
  <si>
    <t>Michael Rorer</t>
  </si>
  <si>
    <t>ABRA FACTORY 2022</t>
  </si>
  <si>
    <t>Charles Miller</t>
  </si>
  <si>
    <t>Factory</t>
  </si>
  <si>
    <t>Dale Cauthen</t>
  </si>
  <si>
    <t>Bristol VA</t>
  </si>
  <si>
    <t>Mingo Harkness</t>
  </si>
  <si>
    <t>Cody Dockery</t>
  </si>
  <si>
    <t>Jeff Kite</t>
  </si>
  <si>
    <t>Bristol,VA</t>
  </si>
  <si>
    <t>Tom Tignor</t>
  </si>
  <si>
    <t>Chuck Morrell</t>
  </si>
  <si>
    <t>Matthew Tignor</t>
  </si>
  <si>
    <t>David Jennings</t>
  </si>
  <si>
    <t>Stanley Canter</t>
  </si>
  <si>
    <t xml:space="preserve">Outlaw Hvy </t>
  </si>
  <si>
    <t>Danny sissom</t>
  </si>
  <si>
    <t>Danny Sissom</t>
  </si>
  <si>
    <t>Bill Cordle</t>
  </si>
  <si>
    <t xml:space="preserve">Unlimited </t>
  </si>
  <si>
    <t xml:space="preserve">Factory </t>
  </si>
  <si>
    <t>Steve Pennington</t>
  </si>
  <si>
    <t>Dale Cathen</t>
  </si>
  <si>
    <t>Claude Pennington</t>
  </si>
  <si>
    <t>HillTop</t>
  </si>
  <si>
    <t>Jay Boyd</t>
  </si>
  <si>
    <t>Don Kowalsky</t>
  </si>
  <si>
    <t>Brushy Mtn, VA</t>
  </si>
  <si>
    <t>Bruce Cameron</t>
  </si>
  <si>
    <t>Mike Rorer</t>
  </si>
  <si>
    <t>Robert Tyree</t>
  </si>
  <si>
    <t>John Vinblad</t>
  </si>
  <si>
    <t>Chuck Miller</t>
  </si>
  <si>
    <t>Jeff Lewis</t>
  </si>
  <si>
    <t>Cecil Combs</t>
  </si>
  <si>
    <t>Jud Denniston</t>
  </si>
  <si>
    <t>Bille Cordle</t>
  </si>
  <si>
    <t>Bristol, VA</t>
  </si>
  <si>
    <t>Dan Tucker</t>
  </si>
  <si>
    <t>Brushy Mtn,  VA</t>
  </si>
  <si>
    <t>Tim Buckley</t>
  </si>
  <si>
    <t>Robert Brantley</t>
  </si>
  <si>
    <t>Justin Bobbit</t>
  </si>
  <si>
    <t>Patrick Driscoll</t>
  </si>
  <si>
    <t>Michael Anderson</t>
  </si>
  <si>
    <t>Bristol VA OD</t>
  </si>
  <si>
    <t>Bob Thomas</t>
  </si>
  <si>
    <t>Josh Kite</t>
  </si>
  <si>
    <t>Stanely Canter</t>
  </si>
  <si>
    <t>Bristol VA-Outdoor</t>
  </si>
  <si>
    <t>Gary Widener</t>
  </si>
  <si>
    <t>Gary Widner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</si>
</sst>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Alignment="1">
      <alignment horizontal="center"/>
    </xf>
    <xf numFmtId="0" fontId="8" fillId="2" borderId="0" xfId="0" applyFont="1" applyFill="1"/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6" fillId="0" borderId="0" xfId="0" applyFont="1"/>
    <xf numFmtId="0" fontId="14" fillId="4" borderId="0" xfId="0" applyFont="1" applyFill="1" applyAlignment="1">
      <alignment horizontal="center"/>
    </xf>
    <xf numFmtId="0" fontId="13" fillId="4" borderId="0" xfId="1" applyFont="1" applyFill="1" applyBorder="1" applyAlignment="1" applyProtection="1">
      <alignment horizontal="center"/>
      <protection locked="0"/>
    </xf>
    <xf numFmtId="1" fontId="14" fillId="4" borderId="0" xfId="0" applyNumberFormat="1" applyFont="1" applyFill="1" applyAlignment="1">
      <alignment horizontal="center"/>
    </xf>
    <xf numFmtId="2" fontId="14" fillId="4" borderId="0" xfId="0" applyNumberFormat="1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1" applyFont="1" applyBorder="1" applyAlignment="1" applyProtection="1">
      <alignment horizontal="center"/>
      <protection locked="0"/>
    </xf>
    <xf numFmtId="1" fontId="12" fillId="4" borderId="0" xfId="0" applyNumberFormat="1" applyFont="1" applyFill="1" applyAlignment="1">
      <alignment horizontal="center"/>
    </xf>
    <xf numFmtId="2" fontId="12" fillId="4" borderId="0" xfId="0" applyNumberFormat="1" applyFont="1" applyFill="1" applyAlignment="1">
      <alignment horizontal="center"/>
    </xf>
    <xf numFmtId="0" fontId="11" fillId="0" borderId="0" xfId="1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" fontId="17" fillId="5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1" fillId="4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923"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80"/>
  <sheetViews>
    <sheetView tabSelected="1" topLeftCell="A7" workbookViewId="0">
      <selection activeCell="D84" sqref="D84"/>
    </sheetView>
  </sheetViews>
  <sheetFormatPr defaultRowHeight="15" x14ac:dyDescent="0.25"/>
  <cols>
    <col min="1" max="1" width="9.140625" style="9"/>
    <col min="2" max="2" width="17.7109375" style="9" customWidth="1"/>
    <col min="3" max="3" width="19.7109375" style="9" customWidth="1"/>
    <col min="4" max="4" width="15.7109375" style="9" bestFit="1" customWidth="1"/>
    <col min="5" max="5" width="16.140625" style="9" bestFit="1" customWidth="1"/>
    <col min="6" max="6" width="9.140625" style="22"/>
    <col min="7" max="7" width="9.140625" style="9"/>
    <col min="8" max="8" width="16.28515625" style="22" bestFit="1" customWidth="1"/>
  </cols>
  <sheetData>
    <row r="1" spans="1:8 16384:16384" x14ac:dyDescent="0.25">
      <c r="A1" s="11" t="s">
        <v>22</v>
      </c>
      <c r="B1" s="11"/>
      <c r="C1" s="11"/>
      <c r="D1" s="11"/>
      <c r="E1" s="11"/>
      <c r="F1" s="20"/>
      <c r="G1" s="11"/>
      <c r="H1" s="20"/>
    </row>
    <row r="2" spans="1:8 16384:16384" ht="28.5" x14ac:dyDescent="0.45">
      <c r="A2" s="11"/>
      <c r="B2" s="11"/>
      <c r="C2" s="29" t="s">
        <v>23</v>
      </c>
      <c r="D2" s="11"/>
      <c r="E2" s="11"/>
      <c r="F2" s="20"/>
      <c r="G2" s="11"/>
      <c r="H2" s="20"/>
    </row>
    <row r="3" spans="1:8 16384:16384" ht="18.75" x14ac:dyDescent="0.3">
      <c r="A3" s="11"/>
      <c r="B3" s="11"/>
      <c r="C3" s="11"/>
      <c r="D3" s="14" t="s">
        <v>27</v>
      </c>
      <c r="E3" s="11"/>
      <c r="F3" s="20"/>
      <c r="G3" s="11"/>
      <c r="H3" s="20"/>
    </row>
    <row r="4" spans="1:8 16384:16384" x14ac:dyDescent="0.25">
      <c r="A4" s="11"/>
      <c r="B4" s="11"/>
      <c r="C4" s="11"/>
      <c r="D4" s="11"/>
      <c r="E4" s="11"/>
      <c r="F4" s="20"/>
      <c r="G4" s="11"/>
      <c r="H4" s="20"/>
    </row>
    <row r="5" spans="1:8 16384:16384" ht="18.75" x14ac:dyDescent="0.4">
      <c r="A5" s="12" t="s">
        <v>0</v>
      </c>
      <c r="B5" s="12" t="s">
        <v>1</v>
      </c>
      <c r="C5" s="12" t="s">
        <v>2</v>
      </c>
      <c r="D5" s="12" t="s">
        <v>19</v>
      </c>
      <c r="E5" s="12" t="s">
        <v>16</v>
      </c>
      <c r="F5" s="21" t="s">
        <v>17</v>
      </c>
      <c r="G5" s="12" t="s">
        <v>14</v>
      </c>
      <c r="H5" s="21" t="s">
        <v>18</v>
      </c>
    </row>
    <row r="6" spans="1:8 16384:16384" x14ac:dyDescent="0.25">
      <c r="A6" s="34">
        <v>1</v>
      </c>
      <c r="B6" s="34" t="s">
        <v>26</v>
      </c>
      <c r="C6" s="33" t="s">
        <v>52</v>
      </c>
      <c r="D6" s="36">
        <f>SUM('Stanley Canter'!K12)</f>
        <v>33</v>
      </c>
      <c r="E6" s="36">
        <f>SUM('Stanley Canter'!L12)</f>
        <v>6533.0020000000004</v>
      </c>
      <c r="F6" s="35">
        <f>SUM('Stanley Canter'!M12)</f>
        <v>197.9697575757576</v>
      </c>
      <c r="G6" s="36">
        <f>SUM('Stanley Canter'!N12)</f>
        <v>90</v>
      </c>
      <c r="H6" s="35">
        <f>SUM('Stanley Canter'!O12)</f>
        <v>287.96975757575763</v>
      </c>
    </row>
    <row r="7" spans="1:8 16384:16384" x14ac:dyDescent="0.25">
      <c r="A7" s="34">
        <v>2</v>
      </c>
      <c r="B7" s="34" t="s">
        <v>26</v>
      </c>
      <c r="C7" s="33" t="s">
        <v>63</v>
      </c>
      <c r="D7" s="36">
        <f>SUM('Jay Boyd'!K15)</f>
        <v>42</v>
      </c>
      <c r="E7" s="36">
        <f>SUM('Jay Boyd'!L15)</f>
        <v>8234.0040000000008</v>
      </c>
      <c r="F7" s="35">
        <f>SUM('Jay Boyd'!M15)</f>
        <v>196.04771428571431</v>
      </c>
      <c r="G7" s="36">
        <f>SUM('Jay Boyd'!N15)</f>
        <v>68</v>
      </c>
      <c r="H7" s="35">
        <f>SUM('Jay Boyd'!O15)</f>
        <v>264.04771428571428</v>
      </c>
    </row>
    <row r="8" spans="1:8 16384:16384" x14ac:dyDescent="0.25">
      <c r="A8" s="34">
        <v>3</v>
      </c>
      <c r="B8" s="34" t="s">
        <v>26</v>
      </c>
      <c r="C8" s="33" t="s">
        <v>50</v>
      </c>
      <c r="D8" s="36">
        <f>SUM('Matthew Tignor'!K9)</f>
        <v>24</v>
      </c>
      <c r="E8" s="36">
        <f>SUM('Matthew Tignor'!L9)</f>
        <v>4710.0110000000004</v>
      </c>
      <c r="F8" s="35">
        <f>SUM('Matthew Tignor'!M9)</f>
        <v>196.25045833333334</v>
      </c>
      <c r="G8" s="36">
        <f>SUM('Matthew Tignor'!N9)</f>
        <v>45</v>
      </c>
      <c r="H8" s="35">
        <f>SUM('Matthew Tignor'!O9)</f>
        <v>241.25045833333334</v>
      </c>
    </row>
    <row r="9" spans="1:8 16384:16384" x14ac:dyDescent="0.25">
      <c r="A9" s="50"/>
      <c r="B9" s="50"/>
      <c r="C9" s="51"/>
      <c r="D9" s="52"/>
      <c r="E9" s="52"/>
      <c r="F9" s="53"/>
      <c r="G9" s="52"/>
      <c r="H9" s="53"/>
    </row>
    <row r="10" spans="1:8 16384:16384" ht="16.5" x14ac:dyDescent="0.3">
      <c r="A10" s="34">
        <v>4</v>
      </c>
      <c r="B10" s="34" t="s">
        <v>26</v>
      </c>
      <c r="C10" s="33" t="s">
        <v>49</v>
      </c>
      <c r="D10" s="36">
        <f>SUM('Chuck Morrell'!K5)</f>
        <v>9</v>
      </c>
      <c r="E10" s="36">
        <f>SUM('Chuck Morrell'!L5)</f>
        <v>1785.002</v>
      </c>
      <c r="F10" s="35">
        <f>SUM('Chuck Morrell'!M5)</f>
        <v>198.33355555555556</v>
      </c>
      <c r="G10" s="36">
        <f>SUM('Chuck Morrell'!N5)</f>
        <v>35</v>
      </c>
      <c r="H10" s="35">
        <f>SUM('Chuck Morrell'!O5)</f>
        <v>233.33355555555556</v>
      </c>
      <c r="XFD10" s="30"/>
    </row>
    <row r="11" spans="1:8 16384:16384" ht="16.5" x14ac:dyDescent="0.3">
      <c r="A11" s="34">
        <v>5</v>
      </c>
      <c r="B11" s="34" t="s">
        <v>26</v>
      </c>
      <c r="C11" s="33" t="s">
        <v>72</v>
      </c>
      <c r="D11" s="36">
        <f>SUM('Cecil Combs'!K7)</f>
        <v>18</v>
      </c>
      <c r="E11" s="36">
        <f>SUM('Cecil Combs'!L7)</f>
        <v>3561.0210000000002</v>
      </c>
      <c r="F11" s="35">
        <f>SUM('Cecil Combs'!M7)</f>
        <v>197.83450000000002</v>
      </c>
      <c r="G11" s="36">
        <f>SUM('Cecil Combs'!N7)</f>
        <v>32</v>
      </c>
      <c r="H11" s="35">
        <f>SUM('Cecil Combs'!O7)</f>
        <v>229.83450000000002</v>
      </c>
      <c r="XFD11" s="30"/>
    </row>
    <row r="12" spans="1:8 16384:16384" ht="16.5" x14ac:dyDescent="0.3">
      <c r="A12" s="34">
        <v>6</v>
      </c>
      <c r="B12" s="34" t="s">
        <v>26</v>
      </c>
      <c r="C12" s="33" t="s">
        <v>66</v>
      </c>
      <c r="D12" s="36">
        <f>SUM('Bruce Cameron'!K6)</f>
        <v>10</v>
      </c>
      <c r="E12" s="36">
        <f>SUM('Bruce Cameron'!L6)</f>
        <v>1957</v>
      </c>
      <c r="F12" s="35">
        <f>SUM('Bruce Cameron'!M6)</f>
        <v>195.7</v>
      </c>
      <c r="G12" s="36">
        <f>SUM('Bruce Cameron'!N6)</f>
        <v>24</v>
      </c>
      <c r="H12" s="35">
        <f>SUM('Bruce Cameron'!O6)</f>
        <v>219.7</v>
      </c>
      <c r="XFD12" s="30"/>
    </row>
    <row r="13" spans="1:8 16384:16384" ht="16.5" x14ac:dyDescent="0.3">
      <c r="A13" s="34">
        <v>7</v>
      </c>
      <c r="B13" s="34" t="s">
        <v>26</v>
      </c>
      <c r="C13" s="33" t="s">
        <v>61</v>
      </c>
      <c r="D13" s="36">
        <f>SUM('Claude Pennington'!K8)</f>
        <v>15</v>
      </c>
      <c r="E13" s="36">
        <f>SUM('Claude Pennington'!L8)</f>
        <v>2935.002</v>
      </c>
      <c r="F13" s="35">
        <f>SUM('Claude Pennington'!M8)</f>
        <v>195.66679999999999</v>
      </c>
      <c r="G13" s="36">
        <f>SUM('Claude Pennington'!N8)</f>
        <v>22</v>
      </c>
      <c r="H13" s="35">
        <f>SUM('Claude Pennington'!O8)</f>
        <v>217.66679999999999</v>
      </c>
      <c r="XFD13" s="30"/>
    </row>
    <row r="14" spans="1:8 16384:16384" ht="16.5" x14ac:dyDescent="0.3">
      <c r="A14" s="34">
        <v>8</v>
      </c>
      <c r="B14" s="34" t="s">
        <v>26</v>
      </c>
      <c r="C14" s="33" t="s">
        <v>28</v>
      </c>
      <c r="D14" s="36">
        <f>SUM('Gary Gallion'!K6)</f>
        <v>10</v>
      </c>
      <c r="E14" s="36">
        <f>SUM('Gary Gallion'!L6)</f>
        <v>1935</v>
      </c>
      <c r="F14" s="35">
        <f>SUM('Gary Gallion'!M6)</f>
        <v>193.5</v>
      </c>
      <c r="G14" s="36">
        <f>SUM('Gary Gallion'!N6)</f>
        <v>22</v>
      </c>
      <c r="H14" s="35">
        <f>SUM('Gary Gallion'!O6)</f>
        <v>215.5</v>
      </c>
      <c r="XFD14" s="30"/>
    </row>
    <row r="15" spans="1:8 16384:16384" ht="16.5" x14ac:dyDescent="0.3">
      <c r="A15" s="34">
        <v>9</v>
      </c>
      <c r="B15" s="34" t="s">
        <v>26</v>
      </c>
      <c r="C15" s="33" t="s">
        <v>71</v>
      </c>
      <c r="D15" s="36">
        <f>SUM('Jeff Lewis'!K4)</f>
        <v>6</v>
      </c>
      <c r="E15" s="36">
        <f>SUM('Jeff Lewis'!L4)</f>
        <v>1190.001</v>
      </c>
      <c r="F15" s="35">
        <f>SUM('Jeff Lewis'!M4)</f>
        <v>198.33349999999999</v>
      </c>
      <c r="G15" s="36">
        <f>SUM('Jeff Lewis'!N4)</f>
        <v>12</v>
      </c>
      <c r="H15" s="35">
        <f>SUM('Jeff Lewis'!O4)</f>
        <v>210.33349999999999</v>
      </c>
      <c r="XFD15" s="30"/>
    </row>
    <row r="16" spans="1:8 16384:16384" ht="16.5" x14ac:dyDescent="0.3">
      <c r="A16" s="34">
        <v>10</v>
      </c>
      <c r="B16" s="34" t="s">
        <v>26</v>
      </c>
      <c r="C16" s="33" t="s">
        <v>64</v>
      </c>
      <c r="D16" s="36">
        <f>SUM('Don Kowalsky'!K4)</f>
        <v>3</v>
      </c>
      <c r="E16" s="36">
        <f>SUM('Don Kowalsky'!L4)</f>
        <v>595</v>
      </c>
      <c r="F16" s="35">
        <f>SUM('Don Kowalsky'!M4)</f>
        <v>198.33333333333334</v>
      </c>
      <c r="G16" s="36">
        <f>SUM('Don Kowalsky'!N4)</f>
        <v>9</v>
      </c>
      <c r="H16" s="35">
        <f>SUM('Don Kowalsky'!O4)</f>
        <v>207.33333333333334</v>
      </c>
      <c r="XFD16" s="30"/>
    </row>
    <row r="17" spans="1:8 16384:16384" ht="16.5" x14ac:dyDescent="0.3">
      <c r="A17" s="34">
        <v>11</v>
      </c>
      <c r="B17" s="34" t="s">
        <v>26</v>
      </c>
      <c r="C17" s="60" t="s">
        <v>88</v>
      </c>
      <c r="D17" s="36">
        <f>SUM('Gary Widner'!K4)</f>
        <v>3</v>
      </c>
      <c r="E17" s="36">
        <f>SUM('Gary Widner'!L4)</f>
        <v>600</v>
      </c>
      <c r="F17" s="35">
        <f>SUM('Gary Widner'!M4)</f>
        <v>200</v>
      </c>
      <c r="G17" s="36">
        <f>SUM('Gary Widner'!N4)</f>
        <v>7</v>
      </c>
      <c r="H17" s="35">
        <f>SUM('Gary Widner'!O4)</f>
        <v>207</v>
      </c>
      <c r="XFD17" s="30"/>
    </row>
    <row r="18" spans="1:8 16384:16384" ht="16.5" x14ac:dyDescent="0.3">
      <c r="A18" s="34">
        <v>12</v>
      </c>
      <c r="B18" s="34" t="s">
        <v>26</v>
      </c>
      <c r="C18" s="33" t="s">
        <v>37</v>
      </c>
      <c r="D18" s="36">
        <f>SUM('Judy Gallion'!K15)</f>
        <v>9</v>
      </c>
      <c r="E18" s="36">
        <f>SUM('Judy Gallion'!L15)</f>
        <v>1721</v>
      </c>
      <c r="F18" s="35">
        <f>SUM('Judy Gallion'!M15)</f>
        <v>191.22222222222223</v>
      </c>
      <c r="G18" s="36">
        <f>SUM('Judy Gallion'!N15)</f>
        <v>14</v>
      </c>
      <c r="H18" s="35">
        <f>SUM('Judy Gallion'!O15)</f>
        <v>205.22222222222223</v>
      </c>
      <c r="XFD18" s="30"/>
    </row>
    <row r="19" spans="1:8 16384:16384" ht="16.5" x14ac:dyDescent="0.3">
      <c r="A19" s="34">
        <v>13</v>
      </c>
      <c r="B19" s="34" t="s">
        <v>26</v>
      </c>
      <c r="C19" s="33" t="s">
        <v>30</v>
      </c>
      <c r="D19" s="36">
        <f>SUM('Craig Bailey'!K7)</f>
        <v>14</v>
      </c>
      <c r="E19" s="36">
        <f>SUM('Craig Bailey'!L7)</f>
        <v>2662</v>
      </c>
      <c r="F19" s="35">
        <f>SUM('Craig Bailey'!M7)</f>
        <v>190.14285714285714</v>
      </c>
      <c r="G19" s="36">
        <f>SUM('Craig Bailey'!N7)</f>
        <v>12</v>
      </c>
      <c r="H19" s="35">
        <f>SUM('Craig Bailey'!O7)</f>
        <v>202.14285714285714</v>
      </c>
      <c r="XFD19" s="30"/>
    </row>
    <row r="20" spans="1:8 16384:16384" ht="16.5" x14ac:dyDescent="0.3">
      <c r="A20" s="34">
        <v>14</v>
      </c>
      <c r="B20" s="34" t="s">
        <v>26</v>
      </c>
      <c r="C20" s="33" t="s">
        <v>29</v>
      </c>
      <c r="D20" s="36">
        <f>SUM('Bruce Hornstein'!K4)</f>
        <v>4</v>
      </c>
      <c r="E20" s="36">
        <f>SUM('Bruce Hornstein'!L4)</f>
        <v>781</v>
      </c>
      <c r="F20" s="35">
        <f>SUM('Bruce Hornstein'!M4)</f>
        <v>195.25</v>
      </c>
      <c r="G20" s="36">
        <f>SUM('Bruce Hornstein'!N4)</f>
        <v>6</v>
      </c>
      <c r="H20" s="35">
        <f>SUM('Bruce Hornstein'!O4)</f>
        <v>201.25</v>
      </c>
      <c r="XFD20" s="30"/>
    </row>
    <row r="21" spans="1:8 16384:16384" ht="16.5" x14ac:dyDescent="0.3">
      <c r="A21" s="34">
        <v>15</v>
      </c>
      <c r="B21" s="34" t="s">
        <v>26</v>
      </c>
      <c r="C21" s="33" t="s">
        <v>54</v>
      </c>
      <c r="D21" s="36">
        <f>SUM('Danny Sissom'!K4)</f>
        <v>3</v>
      </c>
      <c r="E21" s="36">
        <f>SUM('Danny Sissom'!L4)</f>
        <v>583.00099999999998</v>
      </c>
      <c r="F21" s="35">
        <f>SUM('Danny Sissom'!M4)</f>
        <v>194.33366666666666</v>
      </c>
      <c r="G21" s="36">
        <f>SUM('Danny Sissom'!N4)</f>
        <v>6</v>
      </c>
      <c r="H21" s="35">
        <f>SUM('Danny Sissom'!O4)</f>
        <v>200.33366666666666</v>
      </c>
      <c r="XFD21" s="30"/>
    </row>
    <row r="22" spans="1:8 16384:16384" ht="16.5" x14ac:dyDescent="0.3">
      <c r="A22" s="34">
        <v>16</v>
      </c>
      <c r="B22" s="34" t="s">
        <v>26</v>
      </c>
      <c r="C22" s="33" t="s">
        <v>73</v>
      </c>
      <c r="D22" s="36">
        <f>SUM('Jud Denniston'!K4)</f>
        <v>6</v>
      </c>
      <c r="E22" s="36">
        <f>SUM('Jud Denniston'!L4)</f>
        <v>1174</v>
      </c>
      <c r="F22" s="35">
        <f>SUM('Jud Denniston'!M4)</f>
        <v>195.66666666666666</v>
      </c>
      <c r="G22" s="36">
        <f>SUM('Jud Denniston'!N4)</f>
        <v>4</v>
      </c>
      <c r="H22" s="35">
        <f>SUM('Jud Denniston'!O4)</f>
        <v>199.66666666666666</v>
      </c>
      <c r="XFD22" s="30"/>
    </row>
    <row r="23" spans="1:8 16384:16384" ht="16.5" x14ac:dyDescent="0.3">
      <c r="A23" s="34">
        <v>17</v>
      </c>
      <c r="B23" s="34" t="s">
        <v>26</v>
      </c>
      <c r="C23" s="33" t="s">
        <v>51</v>
      </c>
      <c r="D23" s="36">
        <f>SUM('David Jennings'!K23)</f>
        <v>3</v>
      </c>
      <c r="E23" s="36">
        <f>SUM('David Jennings'!L23)</f>
        <v>591</v>
      </c>
      <c r="F23" s="35">
        <f>SUM('David Jennings'!M23)</f>
        <v>197</v>
      </c>
      <c r="G23" s="36">
        <f>SUM('David Jennings'!N23)</f>
        <v>2</v>
      </c>
      <c r="H23" s="35">
        <f>SUM('David Jennings'!O23)</f>
        <v>199</v>
      </c>
      <c r="XFD23" s="30"/>
    </row>
    <row r="24" spans="1:8 16384:16384" ht="16.5" x14ac:dyDescent="0.3">
      <c r="A24" s="34">
        <v>18</v>
      </c>
      <c r="B24" s="34" t="s">
        <v>26</v>
      </c>
      <c r="C24" s="33" t="s">
        <v>44</v>
      </c>
      <c r="D24" s="36">
        <f>SUM('Mingo Harkness'!K5)</f>
        <v>6</v>
      </c>
      <c r="E24" s="36">
        <f>SUM('Mingo Harkness'!L5)</f>
        <v>1139.001</v>
      </c>
      <c r="F24" s="35">
        <f>SUM('Mingo Harkness'!M5)</f>
        <v>189.83349999999999</v>
      </c>
      <c r="G24" s="36">
        <f>SUM('Mingo Harkness'!N5)</f>
        <v>7</v>
      </c>
      <c r="H24" s="35">
        <f>SUM('Mingo Harkness'!O5)</f>
        <v>196.83349999999999</v>
      </c>
      <c r="XFD24" s="30"/>
    </row>
    <row r="25" spans="1:8 16384:16384" ht="16.5" x14ac:dyDescent="0.3">
      <c r="A25" s="34">
        <v>19</v>
      </c>
      <c r="B25" s="34" t="s">
        <v>26</v>
      </c>
      <c r="C25" s="57" t="s">
        <v>84</v>
      </c>
      <c r="D25" s="36">
        <f>SUM('Bob Thomas'!K4)</f>
        <v>3</v>
      </c>
      <c r="E25" s="36">
        <f>SUM('Bob Thomas'!L4)</f>
        <v>576</v>
      </c>
      <c r="F25" s="35">
        <f>SUM('Bob Thomas'!M4)</f>
        <v>192</v>
      </c>
      <c r="G25" s="36">
        <f>SUM('Bob Thomas'!N4)</f>
        <v>4</v>
      </c>
      <c r="H25" s="35">
        <f>SUM('Bob Thomas'!O4)</f>
        <v>196</v>
      </c>
      <c r="XFD25" s="30"/>
    </row>
    <row r="26" spans="1:8 16384:16384" ht="16.5" x14ac:dyDescent="0.3">
      <c r="A26" s="34">
        <v>20</v>
      </c>
      <c r="B26" s="34" t="s">
        <v>26</v>
      </c>
      <c r="C26" s="57" t="s">
        <v>79</v>
      </c>
      <c r="D26" s="36">
        <f>SUM('Robert Brantley'!K4)</f>
        <v>4</v>
      </c>
      <c r="E26" s="36">
        <f>SUM('Robert Brantley'!L4)</f>
        <v>771</v>
      </c>
      <c r="F26" s="35">
        <f>SUM('Robert Brantley'!M4)</f>
        <v>192.75</v>
      </c>
      <c r="G26" s="36">
        <f>SUM('Robert Brantley'!N4)</f>
        <v>3</v>
      </c>
      <c r="H26" s="35">
        <f>SUM('Robert Brantley'!O4)</f>
        <v>195.75</v>
      </c>
      <c r="XFD26" s="30"/>
    </row>
    <row r="27" spans="1:8 16384:16384" ht="16.5" x14ac:dyDescent="0.3">
      <c r="A27" s="34">
        <v>21</v>
      </c>
      <c r="B27" s="34" t="s">
        <v>26</v>
      </c>
      <c r="C27" s="57" t="s">
        <v>78</v>
      </c>
      <c r="D27" s="36">
        <f>SUM('Tim Buckley'!K4)</f>
        <v>3</v>
      </c>
      <c r="E27" s="36">
        <f>SUM('Tim Buckley'!L4)</f>
        <v>572</v>
      </c>
      <c r="F27" s="35">
        <f>SUM('Tim Buckley'!M4)</f>
        <v>190.66666666666666</v>
      </c>
      <c r="G27" s="36">
        <f>SUM('Tim Buckley'!N4)</f>
        <v>3</v>
      </c>
      <c r="H27" s="35">
        <f>SUM('Tim Buckley'!O4)</f>
        <v>193.66666666666666</v>
      </c>
      <c r="XFD27" s="30"/>
    </row>
    <row r="28" spans="1:8 16384:16384" ht="16.5" x14ac:dyDescent="0.3">
      <c r="A28" s="34">
        <v>22</v>
      </c>
      <c r="B28" s="34" t="s">
        <v>26</v>
      </c>
      <c r="C28" s="33" t="s">
        <v>31</v>
      </c>
      <c r="D28" s="36">
        <f>SUM('Ken Mix'!K6)</f>
        <v>11</v>
      </c>
      <c r="E28" s="36">
        <f>SUM('Ken Mix'!L6)</f>
        <v>2018</v>
      </c>
      <c r="F28" s="35">
        <f>SUM('Ken Mix'!M6)</f>
        <v>183.45454545454547</v>
      </c>
      <c r="G28" s="36">
        <f>SUM('Ken Mix'!N6)</f>
        <v>8</v>
      </c>
      <c r="H28" s="35">
        <f>SUM('Ken Mix'!O6)</f>
        <v>191.45454545454547</v>
      </c>
      <c r="XFD28" s="30"/>
    </row>
    <row r="29" spans="1:8 16384:16384" ht="16.5" x14ac:dyDescent="0.3">
      <c r="A29" s="34">
        <v>23</v>
      </c>
      <c r="B29" s="34" t="s">
        <v>26</v>
      </c>
      <c r="C29" s="57" t="s">
        <v>80</v>
      </c>
      <c r="D29" s="36">
        <f>SUM('Justin Bobbit'!K4)</f>
        <v>4</v>
      </c>
      <c r="E29" s="36">
        <f>SUM('Justin Bobbit'!L4)</f>
        <v>738</v>
      </c>
      <c r="F29" s="35">
        <f>SUM('Justin Bobbit'!M4)</f>
        <v>184.5</v>
      </c>
      <c r="G29" s="36">
        <f>SUM('Justin Bobbit'!N4)</f>
        <v>2</v>
      </c>
      <c r="H29" s="35">
        <f>SUM('Justin Bobbit'!O4)</f>
        <v>186.5</v>
      </c>
      <c r="XFD29" s="30"/>
    </row>
    <row r="30" spans="1:8 16384:16384" ht="18.75" x14ac:dyDescent="0.4">
      <c r="A30" s="12"/>
      <c r="B30" s="12"/>
      <c r="C30" s="12"/>
      <c r="D30" s="12"/>
      <c r="E30" s="12"/>
      <c r="F30" s="21"/>
      <c r="G30" s="12"/>
      <c r="H30" s="21"/>
    </row>
    <row r="31" spans="1:8 16384:16384" x14ac:dyDescent="0.25">
      <c r="A31" s="11"/>
      <c r="B31" s="11"/>
      <c r="C31" s="11"/>
      <c r="D31" s="11"/>
      <c r="E31" s="11"/>
      <c r="F31" s="20"/>
      <c r="G31" s="11"/>
      <c r="H31" s="20"/>
    </row>
    <row r="32" spans="1:8 16384:16384" ht="28.5" x14ac:dyDescent="0.45">
      <c r="A32" s="11"/>
      <c r="B32" s="11"/>
      <c r="C32" s="29" t="s">
        <v>24</v>
      </c>
      <c r="D32" s="11"/>
      <c r="E32" s="11"/>
      <c r="F32" s="20"/>
      <c r="G32" s="11"/>
      <c r="H32" s="20"/>
    </row>
    <row r="33" spans="1:8" ht="18.75" x14ac:dyDescent="0.3">
      <c r="A33" s="11"/>
      <c r="B33" s="11"/>
      <c r="C33" s="11"/>
      <c r="D33" s="14" t="s">
        <v>27</v>
      </c>
      <c r="E33" s="11"/>
      <c r="F33" s="20"/>
      <c r="G33" s="11"/>
      <c r="H33" s="20"/>
    </row>
    <row r="34" spans="1:8" x14ac:dyDescent="0.25">
      <c r="A34" s="11"/>
      <c r="B34" s="11"/>
      <c r="C34" s="11"/>
      <c r="D34" s="11"/>
      <c r="E34" s="11"/>
      <c r="F34" s="20"/>
      <c r="G34" s="11"/>
      <c r="H34" s="20"/>
    </row>
    <row r="35" spans="1:8" ht="18.75" x14ac:dyDescent="0.4">
      <c r="A35" s="12" t="s">
        <v>0</v>
      </c>
      <c r="B35" s="12" t="s">
        <v>1</v>
      </c>
      <c r="C35" s="12" t="s">
        <v>2</v>
      </c>
      <c r="D35" s="12" t="s">
        <v>19</v>
      </c>
      <c r="E35" s="12" t="s">
        <v>16</v>
      </c>
      <c r="F35" s="21" t="s">
        <v>17</v>
      </c>
      <c r="G35" s="12" t="s">
        <v>14</v>
      </c>
      <c r="H35" s="21" t="s">
        <v>18</v>
      </c>
    </row>
    <row r="36" spans="1:8" x14ac:dyDescent="0.25">
      <c r="A36" s="34">
        <v>1</v>
      </c>
      <c r="B36" s="34" t="s">
        <v>34</v>
      </c>
      <c r="C36" s="33" t="s">
        <v>59</v>
      </c>
      <c r="D36" s="36">
        <f>SUM('Steve Pennington'!K16)</f>
        <v>6</v>
      </c>
      <c r="E36" s="36">
        <f>SUM('Steve Pennington'!L16)</f>
        <v>1182</v>
      </c>
      <c r="F36" s="35">
        <f>SUM('Steve Pennington'!M16)</f>
        <v>197</v>
      </c>
      <c r="G36" s="36">
        <f>SUM('Steve Pennington'!N16)</f>
        <v>30</v>
      </c>
      <c r="H36" s="35">
        <f>SUM('Steve Pennington'!O16)</f>
        <v>227</v>
      </c>
    </row>
    <row r="37" spans="1:8" x14ac:dyDescent="0.25">
      <c r="A37" s="34">
        <v>2</v>
      </c>
      <c r="B37" s="34" t="s">
        <v>34</v>
      </c>
      <c r="C37" s="33" t="s">
        <v>51</v>
      </c>
      <c r="D37" s="36">
        <f>SUM('David Jennings'!K16)</f>
        <v>6</v>
      </c>
      <c r="E37" s="36">
        <f>SUM('David Jennings'!L16)</f>
        <v>1185</v>
      </c>
      <c r="F37" s="35">
        <f>SUM('David Jennings'!M16)</f>
        <v>197.5</v>
      </c>
      <c r="G37" s="36">
        <f>SUM('David Jennings'!N16)</f>
        <v>22</v>
      </c>
      <c r="H37" s="35">
        <f>SUM('David Jennings'!O16)</f>
        <v>219.5</v>
      </c>
    </row>
    <row r="38" spans="1:8" x14ac:dyDescent="0.25">
      <c r="A38" s="34">
        <v>3</v>
      </c>
      <c r="B38" s="34" t="s">
        <v>34</v>
      </c>
      <c r="C38" s="33" t="s">
        <v>46</v>
      </c>
      <c r="D38" s="36">
        <f>SUM('Jeff Kite'!K5)</f>
        <v>9</v>
      </c>
      <c r="E38" s="36">
        <f>SUM('Jeff Kite'!L5)</f>
        <v>1730.001</v>
      </c>
      <c r="F38" s="35">
        <f>SUM('Jeff Kite'!M5)</f>
        <v>192.22233333333332</v>
      </c>
      <c r="G38" s="36">
        <f>SUM('Jeff Kite'!N5)</f>
        <v>17</v>
      </c>
      <c r="H38" s="35">
        <f>SUM('Jeff Kite'!O5)</f>
        <v>209.22233333333332</v>
      </c>
    </row>
    <row r="39" spans="1:8" x14ac:dyDescent="0.25">
      <c r="A39" s="34">
        <v>4</v>
      </c>
      <c r="B39" s="34" t="s">
        <v>34</v>
      </c>
      <c r="C39" s="33" t="s">
        <v>68</v>
      </c>
      <c r="D39" s="36">
        <f>SUM('Robert Tyree'!K4)</f>
        <v>3</v>
      </c>
      <c r="E39" s="36">
        <f>SUM('Robert Tyree'!L4)</f>
        <v>571</v>
      </c>
      <c r="F39" s="35">
        <f>SUM('Robert Tyree'!M4)</f>
        <v>190.33333333333334</v>
      </c>
      <c r="G39" s="36">
        <f>SUM('Robert Tyree'!N4)</f>
        <v>11</v>
      </c>
      <c r="H39" s="35">
        <f>SUM('Robert Tyree'!O4)</f>
        <v>201.33333333333334</v>
      </c>
    </row>
    <row r="40" spans="1:8" x14ac:dyDescent="0.25">
      <c r="A40" s="34">
        <v>5</v>
      </c>
      <c r="B40" s="34" t="s">
        <v>34</v>
      </c>
      <c r="C40" s="33" t="s">
        <v>63</v>
      </c>
      <c r="D40" s="36">
        <f>SUM('Jay Boyd'!K23)</f>
        <v>3</v>
      </c>
      <c r="E40" s="36">
        <f>SUM('Jay Boyd'!L23)</f>
        <v>578</v>
      </c>
      <c r="F40" s="35">
        <f>SUM('Jay Boyd'!M23)</f>
        <v>192.66666666666666</v>
      </c>
      <c r="G40" s="36">
        <f>SUM('Jay Boyd'!N23)</f>
        <v>7</v>
      </c>
      <c r="H40" s="35">
        <f>SUM('Jay Boyd'!O23)</f>
        <v>199.66666666666666</v>
      </c>
    </row>
    <row r="41" spans="1:8" x14ac:dyDescent="0.25">
      <c r="A41" s="34">
        <v>6</v>
      </c>
      <c r="B41" s="34" t="s">
        <v>34</v>
      </c>
      <c r="C41" s="33" t="s">
        <v>61</v>
      </c>
      <c r="D41" s="36">
        <f>SUM('Claude Pennington'!K15)</f>
        <v>3</v>
      </c>
      <c r="E41" s="36">
        <f>SUM('Claude Pennington'!L15)</f>
        <v>574.00099999999998</v>
      </c>
      <c r="F41" s="35">
        <f>SUM('Claude Pennington'!M15)</f>
        <v>191.33366666666666</v>
      </c>
      <c r="G41" s="36">
        <f>SUM('Claude Pennington'!N15)</f>
        <v>8</v>
      </c>
      <c r="H41" s="35">
        <f>SUM('Claude Pennington'!O15)</f>
        <v>199.33366666666666</v>
      </c>
    </row>
    <row r="42" spans="1:8" x14ac:dyDescent="0.25">
      <c r="A42" s="34">
        <v>7</v>
      </c>
      <c r="B42" s="34" t="s">
        <v>34</v>
      </c>
      <c r="C42" s="57" t="s">
        <v>81</v>
      </c>
      <c r="D42" s="36">
        <f>SUM('Patrick Driscoll'!K4)</f>
        <v>4</v>
      </c>
      <c r="E42" s="36">
        <f>SUM('Patrick Driscoll'!L4)</f>
        <v>739</v>
      </c>
      <c r="F42" s="35">
        <f>SUM('Patrick Driscoll'!M4)</f>
        <v>184.75</v>
      </c>
      <c r="G42" s="36">
        <f>SUM('Patrick Driscoll'!N4)</f>
        <v>13</v>
      </c>
      <c r="H42" s="35">
        <f>SUM('Patrick Driscoll'!O4)</f>
        <v>197.75</v>
      </c>
    </row>
    <row r="43" spans="1:8" x14ac:dyDescent="0.25">
      <c r="A43" s="34">
        <v>8</v>
      </c>
      <c r="B43" s="34" t="s">
        <v>34</v>
      </c>
      <c r="C43" s="33" t="s">
        <v>56</v>
      </c>
      <c r="D43" s="36">
        <f>SUM('Bill Cordle'!K5)</f>
        <v>6</v>
      </c>
      <c r="E43" s="36">
        <f>SUM('Bill Cordle'!L5)</f>
        <v>1118</v>
      </c>
      <c r="F43" s="35">
        <f>SUM('Bill Cordle'!M5)</f>
        <v>186.33333333333334</v>
      </c>
      <c r="G43" s="36">
        <f>SUM('Bill Cordle'!N5)</f>
        <v>9</v>
      </c>
      <c r="H43" s="35">
        <f>SUM('Bill Cordle'!O5)</f>
        <v>195.33333333333334</v>
      </c>
    </row>
    <row r="44" spans="1:8" x14ac:dyDescent="0.25">
      <c r="A44" s="34">
        <v>9</v>
      </c>
      <c r="B44" s="34" t="s">
        <v>34</v>
      </c>
      <c r="C44" s="33" t="s">
        <v>45</v>
      </c>
      <c r="D44" s="36">
        <f>SUM('Cody Dockery'!K5)</f>
        <v>3</v>
      </c>
      <c r="E44" s="36">
        <f>SUM('Cody Dockery'!L5)</f>
        <v>571</v>
      </c>
      <c r="F44" s="35">
        <f>SUM('Cody Dockery'!M5)</f>
        <v>190.33333333333334</v>
      </c>
      <c r="G44" s="36">
        <f>SUM('Cody Dockery'!N5)</f>
        <v>4</v>
      </c>
      <c r="H44" s="35">
        <f>SUM('Cody Dockery'!O5)</f>
        <v>194.33333333333334</v>
      </c>
    </row>
    <row r="45" spans="1:8" x14ac:dyDescent="0.25">
      <c r="A45" s="34">
        <v>10</v>
      </c>
      <c r="B45" s="34" t="s">
        <v>34</v>
      </c>
      <c r="C45" s="38" t="s">
        <v>40</v>
      </c>
      <c r="D45" s="36">
        <f>SUM('Charles Miller'!K15)</f>
        <v>3</v>
      </c>
      <c r="E45" s="36">
        <f>SUM('Charles Miller'!L15)</f>
        <v>564</v>
      </c>
      <c r="F45" s="35">
        <f>SUM('Charles Miller'!M15)</f>
        <v>188</v>
      </c>
      <c r="G45" s="36">
        <f>SUM('Charles Miller'!N15)</f>
        <v>5</v>
      </c>
      <c r="H45" s="35">
        <f>SUM('Charles Miller'!O15)</f>
        <v>193</v>
      </c>
    </row>
    <row r="46" spans="1:8" x14ac:dyDescent="0.25">
      <c r="A46" s="34">
        <v>11</v>
      </c>
      <c r="B46" s="34" t="s">
        <v>34</v>
      </c>
      <c r="C46" s="56" t="s">
        <v>76</v>
      </c>
      <c r="D46" s="36">
        <f>SUM('Dan Tucker'!K4)</f>
        <v>3</v>
      </c>
      <c r="E46" s="36">
        <f>SUM('Dan Tucker'!L4)</f>
        <v>556</v>
      </c>
      <c r="F46" s="35">
        <f>SUM('Dan Tucker'!M4)</f>
        <v>185.33333333333334</v>
      </c>
      <c r="G46" s="36">
        <f>SUM('Dan Tucker'!N4)</f>
        <v>4</v>
      </c>
      <c r="H46" s="35">
        <f>SUM('Dan Tucker'!O4)</f>
        <v>189.33333333333334</v>
      </c>
    </row>
    <row r="47" spans="1:8" x14ac:dyDescent="0.25">
      <c r="A47" s="34">
        <v>12</v>
      </c>
      <c r="B47" s="34" t="s">
        <v>34</v>
      </c>
      <c r="C47" s="33" t="s">
        <v>30</v>
      </c>
      <c r="D47" s="36">
        <f>SUM('Craig Bailey'!K16)</f>
        <v>3</v>
      </c>
      <c r="E47" s="36">
        <f>SUM('Craig Bailey'!L16)</f>
        <v>541</v>
      </c>
      <c r="F47" s="35">
        <f>SUM('Craig Bailey'!M16)</f>
        <v>180.33333333333334</v>
      </c>
      <c r="G47" s="36">
        <f>SUM('Craig Bailey'!N16)</f>
        <v>5</v>
      </c>
      <c r="H47" s="35">
        <f>SUM('Craig Bailey'!O16)</f>
        <v>185.33333333333334</v>
      </c>
    </row>
    <row r="48" spans="1:8" x14ac:dyDescent="0.25">
      <c r="A48" s="34">
        <v>13</v>
      </c>
      <c r="B48" s="34" t="s">
        <v>34</v>
      </c>
      <c r="C48" s="33" t="s">
        <v>35</v>
      </c>
      <c r="D48" s="36">
        <f>SUM('Stephen Rorer'!K4)</f>
        <v>3</v>
      </c>
      <c r="E48" s="36">
        <f>SUM('Stephen Rorer'!L4)</f>
        <v>511</v>
      </c>
      <c r="F48" s="35">
        <f>SUM('Stephen Rorer'!M4)</f>
        <v>170.33333333333334</v>
      </c>
      <c r="G48" s="36">
        <f>SUM('Stephen Rorer'!N4)</f>
        <v>5</v>
      </c>
      <c r="H48" s="35">
        <f>SUM('Stephen Rorer'!O4)</f>
        <v>175.33333333333334</v>
      </c>
    </row>
    <row r="49" spans="1:8" x14ac:dyDescent="0.25">
      <c r="A49" s="34">
        <v>14</v>
      </c>
      <c r="B49" s="34" t="s">
        <v>34</v>
      </c>
      <c r="C49" s="33" t="s">
        <v>38</v>
      </c>
      <c r="D49" s="36">
        <f>SUM('Michael Rorer'!K12)</f>
        <v>3</v>
      </c>
      <c r="E49" s="36">
        <f>SUM('Michael Rorer'!L12)</f>
        <v>490</v>
      </c>
      <c r="F49" s="35">
        <f>SUM('Michael Rorer'!M12)</f>
        <v>163.33333333333334</v>
      </c>
      <c r="G49" s="36">
        <f>SUM('Michael Rorer'!N12)</f>
        <v>4</v>
      </c>
      <c r="H49" s="35">
        <f>SUM('Michael Rorer'!O12)</f>
        <v>167.33333333333334</v>
      </c>
    </row>
    <row r="50" spans="1:8" x14ac:dyDescent="0.25">
      <c r="A50" s="34">
        <v>15</v>
      </c>
      <c r="B50" s="34" t="s">
        <v>34</v>
      </c>
      <c r="C50" s="57" t="s">
        <v>82</v>
      </c>
      <c r="D50" s="36">
        <f>SUM('Michael Anderson'!K4)</f>
        <v>4</v>
      </c>
      <c r="E50" s="36">
        <f>SUM('Michael Anderson'!L4)</f>
        <v>650</v>
      </c>
      <c r="F50" s="35">
        <f>SUM('Michael Anderson'!M4)</f>
        <v>162.5</v>
      </c>
      <c r="G50" s="36">
        <f>SUM('Michael Anderson'!N4)</f>
        <v>4</v>
      </c>
      <c r="H50" s="35">
        <f>SUM('Michael Anderson'!O4)</f>
        <v>166.5</v>
      </c>
    </row>
    <row r="51" spans="1:8" x14ac:dyDescent="0.25">
      <c r="A51" s="31"/>
      <c r="B51" s="31"/>
      <c r="C51" s="31"/>
      <c r="D51" s="31"/>
      <c r="E51" s="31"/>
      <c r="F51" s="32"/>
      <c r="G51" s="31"/>
      <c r="H51" s="32"/>
    </row>
    <row r="52" spans="1:8" x14ac:dyDescent="0.25">
      <c r="A52" s="11"/>
      <c r="B52" s="11"/>
      <c r="C52" s="11"/>
      <c r="D52" s="11"/>
      <c r="E52" s="11"/>
      <c r="F52" s="20"/>
      <c r="G52" s="11"/>
      <c r="H52" s="20"/>
    </row>
    <row r="53" spans="1:8" ht="28.5" x14ac:dyDescent="0.45">
      <c r="A53" s="11"/>
      <c r="B53" s="11"/>
      <c r="C53" s="29" t="s">
        <v>25</v>
      </c>
      <c r="D53" s="11"/>
      <c r="E53" s="11"/>
      <c r="F53" s="20"/>
      <c r="G53" s="11"/>
      <c r="H53" s="20"/>
    </row>
    <row r="54" spans="1:8" ht="18.75" x14ac:dyDescent="0.3">
      <c r="A54" s="11"/>
      <c r="B54" s="11"/>
      <c r="C54" s="11"/>
      <c r="D54" s="14" t="s">
        <v>27</v>
      </c>
      <c r="E54" s="11"/>
      <c r="F54" s="20"/>
      <c r="G54" s="11"/>
      <c r="H54" s="20"/>
    </row>
    <row r="55" spans="1:8" ht="24" customHeight="1" x14ac:dyDescent="0.25">
      <c r="A55" s="11"/>
      <c r="B55" s="11"/>
      <c r="C55" s="11"/>
      <c r="D55" s="11"/>
      <c r="E55" s="11"/>
      <c r="F55" s="20"/>
      <c r="G55" s="11"/>
      <c r="H55" s="20"/>
    </row>
    <row r="56" spans="1:8" ht="18.75" x14ac:dyDescent="0.4">
      <c r="A56" s="12" t="s">
        <v>0</v>
      </c>
      <c r="B56" s="12" t="s">
        <v>1</v>
      </c>
      <c r="C56" s="12" t="s">
        <v>2</v>
      </c>
      <c r="D56" s="12" t="s">
        <v>19</v>
      </c>
      <c r="E56" s="12" t="s">
        <v>16</v>
      </c>
      <c r="F56" s="21" t="s">
        <v>17</v>
      </c>
      <c r="G56" s="12" t="s">
        <v>14</v>
      </c>
      <c r="H56" s="21" t="s">
        <v>18</v>
      </c>
    </row>
    <row r="57" spans="1:8" x14ac:dyDescent="0.25">
      <c r="A57" s="34">
        <v>1</v>
      </c>
      <c r="B57" s="34" t="s">
        <v>20</v>
      </c>
      <c r="C57" s="39" t="s">
        <v>48</v>
      </c>
      <c r="D57" s="36">
        <f>SUM('Tom Tignor'!K16)</f>
        <v>45</v>
      </c>
      <c r="E57" s="36">
        <f>SUM('Tom Tignor'!L16)</f>
        <v>8684</v>
      </c>
      <c r="F57" s="35">
        <f>SUM('Tom Tignor'!M16)</f>
        <v>192.97777777777779</v>
      </c>
      <c r="G57" s="36">
        <f>SUM('Tom Tignor'!N16)</f>
        <v>103</v>
      </c>
      <c r="H57" s="35">
        <f>SUM('Tom Tignor'!O16)</f>
        <v>295.97777777777776</v>
      </c>
    </row>
    <row r="58" spans="1:8" x14ac:dyDescent="0.25">
      <c r="A58" s="50"/>
      <c r="B58" s="50"/>
      <c r="C58" s="51"/>
      <c r="D58" s="52"/>
      <c r="E58" s="52"/>
      <c r="F58" s="53"/>
      <c r="G58" s="52"/>
      <c r="H58" s="53"/>
    </row>
    <row r="59" spans="1:8" x14ac:dyDescent="0.25">
      <c r="A59" s="34">
        <v>2</v>
      </c>
      <c r="B59" s="34" t="s">
        <v>20</v>
      </c>
      <c r="C59" s="33" t="s">
        <v>59</v>
      </c>
      <c r="D59" s="36">
        <f>SUM('Steve Pennington'!K7)</f>
        <v>12</v>
      </c>
      <c r="E59" s="36">
        <f>SUM('Steve Pennington'!L7)</f>
        <v>2286</v>
      </c>
      <c r="F59" s="35">
        <f>SUM('Steve Pennington'!M7)</f>
        <v>190.5</v>
      </c>
      <c r="G59" s="36">
        <f>SUM('Steve Pennington'!N7)</f>
        <v>24</v>
      </c>
      <c r="H59" s="35">
        <f>SUM('Steve Pennington'!O7)</f>
        <v>214.5</v>
      </c>
    </row>
    <row r="60" spans="1:8" x14ac:dyDescent="0.25">
      <c r="A60" s="34">
        <v>3</v>
      </c>
      <c r="B60" s="34" t="s">
        <v>20</v>
      </c>
      <c r="C60" s="33" t="s">
        <v>50</v>
      </c>
      <c r="D60" s="36">
        <f>SUM('Matthew Tignor'!K17)</f>
        <v>6</v>
      </c>
      <c r="E60" s="36">
        <f>SUM('Matthew Tignor'!L17)</f>
        <v>1162</v>
      </c>
      <c r="F60" s="35">
        <f>SUM('Matthew Tignor'!M17)</f>
        <v>193.66666666666666</v>
      </c>
      <c r="G60" s="36">
        <v>3</v>
      </c>
      <c r="H60" s="35">
        <f>SUM('Matthew Tignor'!O17)</f>
        <v>206.66666666666666</v>
      </c>
    </row>
    <row r="61" spans="1:8" x14ac:dyDescent="0.25">
      <c r="A61" s="34">
        <v>4</v>
      </c>
      <c r="B61" s="34" t="s">
        <v>20</v>
      </c>
      <c r="C61" s="33" t="s">
        <v>51</v>
      </c>
      <c r="D61" s="36">
        <f>SUM('David Jennings'!K5)</f>
        <v>6</v>
      </c>
      <c r="E61" s="36">
        <f>SUM('David Jennings'!L5)</f>
        <v>1149</v>
      </c>
      <c r="F61" s="35">
        <f>SUM('David Jennings'!M5)</f>
        <v>191.5</v>
      </c>
      <c r="G61" s="36">
        <f>SUM('David Jennings'!N5)</f>
        <v>10</v>
      </c>
      <c r="H61" s="35">
        <f>SUM('David Jennings'!O5)</f>
        <v>201.5</v>
      </c>
    </row>
    <row r="62" spans="1:8" x14ac:dyDescent="0.25">
      <c r="A62" s="34">
        <v>6</v>
      </c>
      <c r="B62" s="34" t="s">
        <v>20</v>
      </c>
      <c r="C62" s="33" t="s">
        <v>37</v>
      </c>
      <c r="D62" s="36">
        <f>SUM('Judy Gallion'!K4)</f>
        <v>4</v>
      </c>
      <c r="E62" s="36">
        <f>SUM('Judy Gallion'!L4)</f>
        <v>744</v>
      </c>
      <c r="F62" s="35">
        <f>SUM('Judy Gallion'!M4)</f>
        <v>186</v>
      </c>
      <c r="G62" s="36">
        <f>SUM('Judy Gallion'!N4)</f>
        <v>13</v>
      </c>
      <c r="H62" s="35">
        <f>SUM('Judy Gallion'!O4)</f>
        <v>199</v>
      </c>
    </row>
    <row r="63" spans="1:8" x14ac:dyDescent="0.25">
      <c r="A63" s="34">
        <v>5</v>
      </c>
      <c r="B63" s="34" t="s">
        <v>20</v>
      </c>
      <c r="C63" s="33" t="s">
        <v>31</v>
      </c>
      <c r="D63" s="36">
        <f>SUM('Ken Mix'!K15)</f>
        <v>3</v>
      </c>
      <c r="E63" s="36">
        <f>SUM('Ken Mix'!L15)</f>
        <v>549</v>
      </c>
      <c r="F63" s="35">
        <f>SUM('Ken Mix'!M15)</f>
        <v>183</v>
      </c>
      <c r="G63" s="36">
        <f>SUM('Ken Mix'!N15)</f>
        <v>5</v>
      </c>
      <c r="H63" s="35">
        <f>SUM('Ken Mix'!O15)</f>
        <v>188</v>
      </c>
    </row>
    <row r="64" spans="1:8" x14ac:dyDescent="0.25">
      <c r="A64" s="34">
        <v>6</v>
      </c>
      <c r="B64" s="34" t="s">
        <v>20</v>
      </c>
      <c r="C64" s="33" t="s">
        <v>42</v>
      </c>
      <c r="D64" s="36">
        <f>SUM('Dale Cauthen'!K14)</f>
        <v>3</v>
      </c>
      <c r="E64" s="36">
        <f>SUM('Dale Cauthen'!L14)</f>
        <v>554</v>
      </c>
      <c r="F64" s="35">
        <f>SUM('Dale Cauthen'!M14)</f>
        <v>184.66666666666666</v>
      </c>
      <c r="G64" s="36">
        <f>SUM('Dale Cauthen'!N14)</f>
        <v>3</v>
      </c>
      <c r="H64" s="35">
        <f>SUM('Dale Cauthen'!O14)</f>
        <v>187.66666666666666</v>
      </c>
    </row>
    <row r="65" spans="1:8" x14ac:dyDescent="0.25">
      <c r="A65" s="34">
        <v>7</v>
      </c>
      <c r="B65" s="34" t="s">
        <v>20</v>
      </c>
      <c r="C65" s="33" t="s">
        <v>69</v>
      </c>
      <c r="D65" s="36">
        <f>SUM('John Vinblad'!K4)</f>
        <v>3</v>
      </c>
      <c r="E65" s="36">
        <f>SUM('John Vinblad'!L4)</f>
        <v>543</v>
      </c>
      <c r="F65" s="35">
        <f>SUM('John Vinblad'!M4)</f>
        <v>181</v>
      </c>
      <c r="G65" s="36">
        <f>SUM('John Vinblad'!N4)</f>
        <v>5</v>
      </c>
      <c r="H65" s="35">
        <f>SUM('John Vinblad'!O4)</f>
        <v>186</v>
      </c>
    </row>
    <row r="66" spans="1:8" x14ac:dyDescent="0.25">
      <c r="A66" s="34">
        <v>8</v>
      </c>
      <c r="B66" s="34" t="s">
        <v>20</v>
      </c>
      <c r="C66" s="33" t="s">
        <v>38</v>
      </c>
      <c r="D66" s="36">
        <f>SUM('Michael Rorer'!K4)</f>
        <v>3</v>
      </c>
      <c r="E66" s="36">
        <f>SUM('Michael Rorer'!L4)</f>
        <v>511</v>
      </c>
      <c r="F66" s="35">
        <f>SUM('Michael Rorer'!M4)</f>
        <v>170.33333333333334</v>
      </c>
      <c r="G66" s="36">
        <f>SUM('Michael Rorer'!N4)</f>
        <v>4</v>
      </c>
      <c r="H66" s="35">
        <f>SUM('Michael Rorer'!O4)</f>
        <v>174.33333333333334</v>
      </c>
    </row>
    <row r="67" spans="1:8" ht="21" customHeight="1" x14ac:dyDescent="0.25">
      <c r="C67" s="28"/>
      <c r="D67" s="10"/>
      <c r="E67" s="10"/>
      <c r="G67" s="10"/>
    </row>
    <row r="68" spans="1:8" x14ac:dyDescent="0.25">
      <c r="A68" s="11"/>
      <c r="B68" s="11"/>
      <c r="C68" s="11"/>
      <c r="D68" s="11"/>
      <c r="E68" s="11"/>
      <c r="F68" s="20"/>
      <c r="G68" s="11"/>
      <c r="H68" s="20"/>
    </row>
    <row r="69" spans="1:8" ht="28.5" x14ac:dyDescent="0.45">
      <c r="A69" s="11"/>
      <c r="B69" s="11"/>
      <c r="C69" s="29" t="s">
        <v>39</v>
      </c>
      <c r="D69" s="11"/>
      <c r="E69" s="11"/>
      <c r="F69" s="20"/>
      <c r="G69" s="11"/>
      <c r="H69" s="20"/>
    </row>
    <row r="70" spans="1:8" ht="18.75" x14ac:dyDescent="0.3">
      <c r="A70" s="11"/>
      <c r="B70" s="11"/>
      <c r="C70" s="11"/>
      <c r="D70" s="14" t="s">
        <v>27</v>
      </c>
      <c r="E70" s="11"/>
      <c r="F70" s="20"/>
      <c r="G70" s="11"/>
      <c r="H70" s="20"/>
    </row>
    <row r="71" spans="1:8" x14ac:dyDescent="0.25">
      <c r="A71" s="11"/>
      <c r="B71" s="11"/>
      <c r="C71" s="11"/>
      <c r="D71" s="11"/>
      <c r="E71" s="11"/>
      <c r="F71" s="20"/>
      <c r="G71" s="11"/>
      <c r="H71" s="20"/>
    </row>
    <row r="72" spans="1:8" x14ac:dyDescent="0.25">
      <c r="A72" s="34" t="s">
        <v>0</v>
      </c>
      <c r="B72" s="34" t="s">
        <v>1</v>
      </c>
      <c r="C72" s="37" t="s">
        <v>2</v>
      </c>
      <c r="D72" s="34" t="s">
        <v>19</v>
      </c>
      <c r="E72" s="34" t="s">
        <v>16</v>
      </c>
      <c r="F72" s="35" t="s">
        <v>17</v>
      </c>
      <c r="G72" s="34" t="s">
        <v>14</v>
      </c>
      <c r="H72" s="35" t="s">
        <v>18</v>
      </c>
    </row>
    <row r="73" spans="1:8" x14ac:dyDescent="0.25">
      <c r="A73" s="34">
        <v>1</v>
      </c>
      <c r="B73" s="34" t="s">
        <v>41</v>
      </c>
      <c r="C73" s="48" t="s">
        <v>70</v>
      </c>
      <c r="D73" s="46">
        <f>SUM('Chuck Miller'!K15)</f>
        <v>42</v>
      </c>
      <c r="E73" s="46">
        <f>SUM('Chuck Miller'!L15)</f>
        <v>7845</v>
      </c>
      <c r="F73" s="47">
        <f>SUM('Chuck Miller'!M15)</f>
        <v>186.78571428571428</v>
      </c>
      <c r="G73" s="46">
        <f>SUM('Chuck Miller'!N15)</f>
        <v>94</v>
      </c>
      <c r="H73" s="47">
        <f>SUM('Chuck Miller'!O15)</f>
        <v>280.78571428571428</v>
      </c>
    </row>
    <row r="74" spans="1:8" x14ac:dyDescent="0.25">
      <c r="A74" s="34">
        <v>2</v>
      </c>
      <c r="B74" s="45" t="s">
        <v>41</v>
      </c>
      <c r="C74" s="44" t="s">
        <v>45</v>
      </c>
      <c r="D74" s="46">
        <f>SUM('Cody Dockery'!K22)</f>
        <v>27</v>
      </c>
      <c r="E74" s="46">
        <f>SUM('Cody Dockery'!L22)</f>
        <v>5043</v>
      </c>
      <c r="F74" s="47">
        <f>SUM('Cody Dockery'!M22)</f>
        <v>186.77777777777777</v>
      </c>
      <c r="G74" s="46">
        <f>SUM('Cody Dockery'!N22)</f>
        <v>58</v>
      </c>
      <c r="H74" s="47">
        <f>SUM('Cody Dockery'!O22)</f>
        <v>244.77777777777777</v>
      </c>
    </row>
    <row r="75" spans="1:8" x14ac:dyDescent="0.25">
      <c r="A75" s="50"/>
      <c r="B75" s="70"/>
      <c r="C75" s="71"/>
      <c r="D75" s="58"/>
      <c r="E75" s="58"/>
      <c r="F75" s="59"/>
      <c r="G75" s="58"/>
      <c r="H75" s="59"/>
    </row>
    <row r="76" spans="1:8" x14ac:dyDescent="0.25">
      <c r="A76" s="45">
        <v>3</v>
      </c>
      <c r="B76" s="34" t="s">
        <v>41</v>
      </c>
      <c r="C76" s="38" t="s">
        <v>40</v>
      </c>
      <c r="D76" s="36">
        <f>SUM('Charles Miller'!K8)</f>
        <v>18</v>
      </c>
      <c r="E76" s="36">
        <f>SUM('Charles Miller'!L8)</f>
        <v>3449.0010000000002</v>
      </c>
      <c r="F76" s="35">
        <f>SUM('Charles Miller'!M8)</f>
        <v>191.61116666666669</v>
      </c>
      <c r="G76" s="36">
        <f>SUM('Charles Miller'!N8)</f>
        <v>67</v>
      </c>
      <c r="H76" s="35">
        <f>SUM('Charles Miller'!O8)</f>
        <v>258.61116666666669</v>
      </c>
    </row>
    <row r="77" spans="1:8" s="49" customFormat="1" x14ac:dyDescent="0.25">
      <c r="A77" s="45">
        <v>4</v>
      </c>
      <c r="B77" s="45" t="s">
        <v>41</v>
      </c>
      <c r="C77" s="33" t="s">
        <v>42</v>
      </c>
      <c r="D77" s="36">
        <f>SUM('Dale Cauthen'!K6)</f>
        <v>9</v>
      </c>
      <c r="E77" s="36">
        <f>SUM('Dale Cauthen'!L6)</f>
        <v>1609</v>
      </c>
      <c r="F77" s="35">
        <f>SUM('Dale Cauthen'!M6)</f>
        <v>178.77777777777777</v>
      </c>
      <c r="G77" s="36">
        <f>SUM('Dale Cauthen'!N6)</f>
        <v>12</v>
      </c>
      <c r="H77" s="35">
        <f>SUM('Dale Cauthen'!O6)</f>
        <v>190.77777777777777</v>
      </c>
    </row>
    <row r="78" spans="1:8" x14ac:dyDescent="0.25">
      <c r="A78" s="9">
        <v>5</v>
      </c>
      <c r="B78" s="45" t="s">
        <v>41</v>
      </c>
      <c r="C78" s="33" t="s">
        <v>56</v>
      </c>
      <c r="D78" s="10">
        <f>SUM('Bill Cordle'!K12)</f>
        <v>3</v>
      </c>
      <c r="E78" s="10">
        <f>SUM('Bill Cordle'!L12)</f>
        <v>554</v>
      </c>
      <c r="F78" s="22">
        <f>SUM('Bill Cordle'!M12)</f>
        <v>184.66666666666666</v>
      </c>
      <c r="G78" s="10">
        <f>SUM('Bill Cordle'!N12)</f>
        <v>6</v>
      </c>
      <c r="H78" s="22">
        <f>SUM('Bill Cordle'!O12)</f>
        <v>190.66666666666666</v>
      </c>
    </row>
    <row r="79" spans="1:8" x14ac:dyDescent="0.25">
      <c r="A79" s="9">
        <v>6</v>
      </c>
      <c r="B79" s="45" t="s">
        <v>41</v>
      </c>
      <c r="C79" s="44" t="s">
        <v>85</v>
      </c>
      <c r="D79" s="10">
        <f>SUM('Josh Kite'!K4)</f>
        <v>3</v>
      </c>
      <c r="E79" s="10">
        <f>SUM('Josh Kite'!L4)</f>
        <v>542</v>
      </c>
      <c r="F79" s="22">
        <f>SUM('Josh Kite'!M4)</f>
        <v>180.66666666666666</v>
      </c>
      <c r="G79" s="10">
        <f>SUM('Josh Kite'!N4)</f>
        <v>3</v>
      </c>
      <c r="H79" s="22">
        <f>SUM('Josh Kite'!O4)</f>
        <v>183.66666666666666</v>
      </c>
    </row>
    <row r="80" spans="1:8" x14ac:dyDescent="0.25">
      <c r="A80" s="9">
        <v>7</v>
      </c>
      <c r="B80" s="45" t="s">
        <v>41</v>
      </c>
      <c r="C80" s="33" t="s">
        <v>38</v>
      </c>
      <c r="D80" s="46">
        <f>SUM('Michael Rorer'!K23)</f>
        <v>3</v>
      </c>
      <c r="E80" s="46">
        <f>SUM('Michael Rorer'!L23)</f>
        <v>465</v>
      </c>
      <c r="F80" s="47">
        <f>SUM('Michael Rorer'!M23)</f>
        <v>155</v>
      </c>
      <c r="G80" s="46">
        <f>SUM('Michael Rorer'!N23)</f>
        <v>5</v>
      </c>
      <c r="H80" s="47">
        <f>SUM('Michael Rorer'!O23)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C64 C49 C6:C10" name="Range1"/>
    <protectedRange algorithmName="SHA-512" hashValue="ON39YdpmFHfN9f47KpiRvqrKx0V9+erV1CNkpWzYhW/Qyc6aT8rEyCrvauWSYGZK2ia3o7vd3akF07acHAFpOA==" saltValue="yVW9XmDwTqEnmpSGai0KYg==" spinCount="100000" sqref="C36:C39 C29" name="Range1_2"/>
    <protectedRange algorithmName="SHA-512" hashValue="ON39YdpmFHfN9f47KpiRvqrKx0V9+erV1CNkpWzYhW/Qyc6aT8rEyCrvauWSYGZK2ia3o7vd3akF07acHAFpOA==" saltValue="yVW9XmDwTqEnmpSGai0KYg==" spinCount="100000" sqref="C11:C16 C50 C57:C58 C44:C45 C78 C73" name="Range1_4"/>
    <protectedRange algorithmName="SHA-512" hashValue="ON39YdpmFHfN9f47KpiRvqrKx0V9+erV1CNkpWzYhW/Qyc6aT8rEyCrvauWSYGZK2ia3o7vd3akF07acHAFpOA==" saltValue="yVW9XmDwTqEnmpSGai0KYg==" spinCount="100000" sqref="C59:C63 C40:C43 C79" name="Range1_4_1"/>
    <protectedRange algorithmName="SHA-512" hashValue="ON39YdpmFHfN9f47KpiRvqrKx0V9+erV1CNkpWzYhW/Qyc6aT8rEyCrvauWSYGZK2ia3o7vd3akF07acHAFpOA==" saltValue="yVW9XmDwTqEnmpSGai0KYg==" spinCount="100000" sqref="C74:C75" name="Range1_8_1_1_1"/>
    <protectedRange algorithmName="SHA-512" hashValue="ON39YdpmFHfN9f47KpiRvqrKx0V9+erV1CNkpWzYhW/Qyc6aT8rEyCrvauWSYGZK2ia3o7vd3akF07acHAFpOA==" saltValue="yVW9XmDwTqEnmpSGai0KYg==" spinCount="100000" sqref="C17" name="Range1_7"/>
    <protectedRange algorithmName="SHA-512" hashValue="ON39YdpmFHfN9f47KpiRvqrKx0V9+erV1CNkpWzYhW/Qyc6aT8rEyCrvauWSYGZK2ia3o7vd3akF07acHAFpOA==" saltValue="yVW9XmDwTqEnmpSGai0KYg==" spinCount="100000" sqref="C18 C65 C46:C48 C20:C28" name="Range1_7_1"/>
    <protectedRange algorithmName="SHA-512" hashValue="ON39YdpmFHfN9f47KpiRvqrKx0V9+erV1CNkpWzYhW/Qyc6aT8rEyCrvauWSYGZK2ia3o7vd3akF07acHAFpOA==" saltValue="yVW9XmDwTqEnmpSGai0KYg==" spinCount="100000" sqref="C19" name="Range1_24"/>
  </protectedRanges>
  <sortState xmlns:xlrd2="http://schemas.microsoft.com/office/spreadsheetml/2017/richdata2" ref="B73:H80">
    <sortCondition descending="1" ref="D73:D80"/>
  </sortState>
  <hyperlinks>
    <hyperlink ref="C14" location="'Gary Gallion'!A1" display="Gary Gallion" xr:uid="{D6C75FEB-EDD8-4E13-8949-5E4D04B0C07D}"/>
    <hyperlink ref="C20" location="'Bruce Hornstein'!A1" display="Bruce Hornstein" xr:uid="{27334CE2-8AD6-424F-8A4A-25164D2FD35A}"/>
    <hyperlink ref="C19" location="'Craig Bailey'!A1" display="Craig Bailey" xr:uid="{DBBE762F-7DF2-4582-AAA3-353B36966A1D}"/>
    <hyperlink ref="C28" location="'Ken Mix'!A1" display="Ken Mix" xr:uid="{F182CECD-F318-47E9-9AAA-45DF724EE40D}"/>
    <hyperlink ref="C48" location="'Stephen Rorer'!A1" display="Stephen Rorer" xr:uid="{D510611B-2A3A-412D-8AF2-459AA996EA3B}"/>
    <hyperlink ref="C62" location="'Judy Gallion'!A1" display="Judy Gallion" xr:uid="{F5BA9CFA-7C87-4F9F-B7DD-C50E360423AD}"/>
    <hyperlink ref="C66" location="'Michael Rorer'!A1" display="Michael Rorer" xr:uid="{18E5435F-A962-440D-9019-B21DB53F046A}"/>
    <hyperlink ref="C76" location="'Charles Miller'!A1" display="Charles Miller" xr:uid="{A2C74288-0E68-403F-ADF8-6539657340EB}"/>
    <hyperlink ref="C77" location="'Dale Cauthen'!A1" display="Dale Cauthen" xr:uid="{4E955F95-E421-40AB-9ED8-5B0A74BF8EC5}"/>
    <hyperlink ref="C18" location="'Judy Gallion'!A1" display="Judy Gallion" xr:uid="{236E7F9F-0626-4D1C-9CB5-DFBCF1EECAB4}"/>
    <hyperlink ref="C24" location="'Mingo Harkness'!A1" display="Mingo Harkness" xr:uid="{A87B8D09-4DF4-49B2-B802-6080E9B38220}"/>
    <hyperlink ref="C38" location="'Jeff Kite'!A1" display="Jeff Kite" xr:uid="{D08D9064-BE5F-4E53-BCC5-27D95DBAA068}"/>
    <hyperlink ref="C44" location="'Cody Dockery'!A1" display="Cody Dockery" xr:uid="{2707A239-0FDB-4EE1-911B-C06568550C17}"/>
    <hyperlink ref="C57" location="'Tom Tignor'!A1" display="Tom Tignor" xr:uid="{3F96EB16-9522-42B0-8CBD-E530BFBF8F9A}"/>
    <hyperlink ref="C10" location="'Chuck Morrell'!A1" display="Chuck Morrell" xr:uid="{D78E65E8-5C88-4786-B433-C3A7E62CF035}"/>
    <hyperlink ref="C8" location="'Matthew Tignor'!A1" display="Matthew Tignor" xr:uid="{CDADB122-18FB-4C42-89A0-BEB7C0B7FBDF}"/>
    <hyperlink ref="C61" location="'David Jennings'!A1" display="David Jennings" xr:uid="{7E0D1246-D23B-4883-99CD-9A616E215D9F}"/>
    <hyperlink ref="C6" location="'Stanley Canter'!A1" display="Stanley Canter" xr:uid="{999BF318-2C0C-47EF-8C3E-79EFF19EA5B6}"/>
    <hyperlink ref="C21" location="'Danny Sissom'!A1" display="Danny sissom" xr:uid="{A08E9BE2-8B40-4C6B-84BD-3EAE33D5187C}"/>
    <hyperlink ref="C43" location="'Bill Cordle'!A1" display="Bill Cordle" xr:uid="{AF24395E-D830-491B-9F0C-36949ECCA197}"/>
    <hyperlink ref="C59" location="'Steve Pennington'!A1" display="Steve Pennington" xr:uid="{02C3FB43-7F0F-4C14-AE9D-C112C7DDC170}"/>
    <hyperlink ref="C74" location="'Cody Dockery'!A1" display="Cody Dockery" xr:uid="{CAB3F26E-1A8D-4AEC-A01A-88D3AE45B747}"/>
    <hyperlink ref="C13" location="'Claude Pennington'!A1" display="Claude Pennington" xr:uid="{57B86777-F216-4936-A3AE-958AAF6E31B8}"/>
    <hyperlink ref="C7" location="'Jay Boyd'!A1" display="Jay Boyd" xr:uid="{5F1073F2-B24B-4CC3-BC5E-54446D4C9864}"/>
    <hyperlink ref="C16" location="'Don Kowalsky'!A1" display="Don Kowalsky" xr:uid="{170AEF77-74A8-46E4-BF5B-5B8D85EB240C}"/>
    <hyperlink ref="C12" location="'Bruce Cameron'!A1" display="Bruce Cameron" xr:uid="{0DCDA07F-9E58-4276-97E4-7F5269E3FC5C}"/>
    <hyperlink ref="C49" location="'Michael Rorer'!A1" display="Michael Rorer" xr:uid="{2D1601FD-893F-4C64-AD43-9A8BB402DFD4}"/>
    <hyperlink ref="C39" location="'Robert Tyree'!A1" display="Robert Tyree" xr:uid="{446A942A-C3DC-475B-AF47-3B72A8C611C1}"/>
    <hyperlink ref="C65" location="'John Vinblad'!A1" display="John Vinblad" xr:uid="{617B7708-D292-4012-BCBE-28C11779353D}"/>
    <hyperlink ref="C73" location="'Chuck Miller'!A1" display="Chuck Miller" xr:uid="{D563AF8E-37F7-4141-905C-1BD006381749}"/>
    <hyperlink ref="C15" location="'Jeff Lewis'!A1" display="Jeff Lewis" xr:uid="{D341B985-6ED7-4B8F-9A7B-95B5B83B1126}"/>
    <hyperlink ref="C11" location="'Cecil Combs'!A1" display="Cecil Combs" xr:uid="{27D84BA7-5290-46D0-B782-05B597F5DB35}"/>
    <hyperlink ref="C22" location="'Jud Denniston'!A1" display="Jud Denniston" xr:uid="{97AD9C55-4934-4F71-AAB7-6A93EC7F2E48}"/>
    <hyperlink ref="C36" location="'Steve Pennington'!A1" display="Steve Pennington" xr:uid="{8F18014B-9B90-413D-A1FE-095E4C56E289}"/>
    <hyperlink ref="C37" location="'David Jennings'!A1" display="David Jennings" xr:uid="{81C0B58C-58EB-4806-A348-BAD28018BF9F}"/>
    <hyperlink ref="C45" location="'Charles Miller'!A1" display="Charles Miller" xr:uid="{7DC4F0E6-6689-4FE8-8B8E-8FAA14CEA75E}"/>
    <hyperlink ref="C46" location="'Dan Tucker'!A1" display="Dan Tucker" xr:uid="{276ED90E-727E-4F9F-8EB2-7571E8CC5CF7}"/>
    <hyperlink ref="C60" location="'Matthew Tignor'!A1" display="Matthew Tignor" xr:uid="{D73B054E-71F3-42DE-9F01-F008788C8FED}"/>
    <hyperlink ref="C27" location="'Tim Buckley'!A1" display="Tim Buckley" xr:uid="{2F4A6ED3-11F6-46A1-BCB1-F328CFFED11B}"/>
    <hyperlink ref="C47" location="'Craig Bailey'!A1" display="Craig Bailey" xr:uid="{0260FB66-581A-4EE7-AC97-AE53A8DF94F4}"/>
    <hyperlink ref="C63" location="'Ken Mix'!A1" display="Ken Mix" xr:uid="{AC6FD3C1-8EF9-46CF-A11A-A80949D7E6A6}"/>
    <hyperlink ref="C80" location="'Michael Rorer'!A1" display="Michael Rorer" xr:uid="{20C7D294-5CAC-476B-95C6-83C05482D7AE}"/>
    <hyperlink ref="C26" location="'Robert Brantley'!A1" display="Robert Brantley" xr:uid="{B0767D8A-D0D2-475A-8CB2-3AC5B28C26F7}"/>
    <hyperlink ref="C29" location="'Justin Bobbit'!A1" display="Justin Bobbit" xr:uid="{CA313AA3-81F1-4F6A-BCC9-7E027F3D4342}"/>
    <hyperlink ref="C42" location="'Patrick Driscoll'!A1" display="Patrick Driscoll" xr:uid="{6EC5F227-AD26-4FCB-BFDA-D6961B94F941}"/>
    <hyperlink ref="C50" location="'Michael Anderson'!A1" display="Michael Anderson" xr:uid="{3E94645C-ACB6-4F35-8FF0-240C84693DDC}"/>
    <hyperlink ref="C64" location="'Dale Cauthen'!A1" display="Dale Cauthen" xr:uid="{01DFBC96-142F-488F-8BBF-6D3C3EA454DB}"/>
    <hyperlink ref="C25" location="'Bob Thomas'!A1" display="Bob Thomas" xr:uid="{9F931174-1852-4229-8F9C-CCE3BC5827CB}"/>
    <hyperlink ref="C40" location="'Jay Boyd'!A1" display="Jay Boyd" xr:uid="{A42B237B-415C-43EE-AA65-9299DB22FEA8}"/>
    <hyperlink ref="C41" location="'Claude Pennington'!A1" display="Claude Pennington" xr:uid="{794F3C44-3823-492A-870C-C3ED8F7207C3}"/>
    <hyperlink ref="C79" location="'Josh Kite'!A1" display="Josh Kite" xr:uid="{A0CC6F40-5DD2-4F6C-99C1-7C4509A6303D}"/>
    <hyperlink ref="C78" location="'Bill Cordle'!A1" display="Bill Cordle" xr:uid="{DE59C578-5C0A-4F12-A83D-87CB20AA7E40}"/>
    <hyperlink ref="C17" location="'Gary Widner'!A1" display="Gary Widener" xr:uid="{9D512323-2450-4D82-878E-4E5EFB68F5E5}"/>
    <hyperlink ref="C23" location="'David Jennings'!A1" display="David Jennings" xr:uid="{6E30B82F-CDDC-4A88-9DB9-45A4C45D7E31}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603F-B2E0-4642-AB77-1A0A087D063C}">
  <sheetPr codeName="Sheet8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40" t="s">
        <v>51</v>
      </c>
      <c r="C2" s="41">
        <v>44726</v>
      </c>
      <c r="D2" s="40" t="s">
        <v>43</v>
      </c>
      <c r="E2" s="42">
        <v>195</v>
      </c>
      <c r="F2" s="40">
        <v>191</v>
      </c>
      <c r="G2" s="40">
        <v>192</v>
      </c>
      <c r="H2" s="40"/>
      <c r="I2" s="40"/>
      <c r="J2" s="40"/>
      <c r="K2" s="40">
        <v>3</v>
      </c>
      <c r="L2" s="40">
        <v>578</v>
      </c>
      <c r="M2" s="43">
        <f>SUM(L2/K2)</f>
        <v>192.66666666666666</v>
      </c>
      <c r="N2" s="40">
        <v>6</v>
      </c>
      <c r="O2" s="43">
        <f>SUM(M2+N2)</f>
        <v>198.66666666666666</v>
      </c>
    </row>
    <row r="3" spans="1:17" x14ac:dyDescent="0.25">
      <c r="A3" s="15" t="s">
        <v>57</v>
      </c>
      <c r="B3" s="16" t="s">
        <v>51</v>
      </c>
      <c r="C3" s="17">
        <v>44733</v>
      </c>
      <c r="D3" s="18" t="s">
        <v>43</v>
      </c>
      <c r="E3" s="19">
        <v>188</v>
      </c>
      <c r="F3" s="19">
        <v>190</v>
      </c>
      <c r="G3" s="19">
        <v>193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4</v>
      </c>
      <c r="O3" s="26">
        <v>194.33333333333334</v>
      </c>
    </row>
    <row r="5" spans="1:17" x14ac:dyDescent="0.25">
      <c r="K5" s="8">
        <f>SUM(K2:K4)</f>
        <v>6</v>
      </c>
      <c r="L5" s="8">
        <f>SUM(L2:L4)</f>
        <v>1149</v>
      </c>
      <c r="M5" s="7">
        <f>SUM(L5/K5)</f>
        <v>191.5</v>
      </c>
      <c r="N5" s="8">
        <f>SUM(N2:N4)</f>
        <v>10</v>
      </c>
      <c r="O5" s="13">
        <f>SUM(M5+N5)</f>
        <v>201.5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36</v>
      </c>
      <c r="B13" s="16" t="s">
        <v>51</v>
      </c>
      <c r="C13" s="17">
        <v>44768</v>
      </c>
      <c r="D13" s="18" t="s">
        <v>43</v>
      </c>
      <c r="E13" s="19">
        <v>199</v>
      </c>
      <c r="F13" s="19">
        <v>199</v>
      </c>
      <c r="G13" s="19">
        <v>196</v>
      </c>
      <c r="H13" s="19"/>
      <c r="I13" s="19"/>
      <c r="J13" s="19"/>
      <c r="K13" s="23">
        <v>3</v>
      </c>
      <c r="L13" s="23">
        <v>594</v>
      </c>
      <c r="M13" s="24">
        <v>198</v>
      </c>
      <c r="N13" s="25">
        <v>11</v>
      </c>
      <c r="O13" s="26">
        <v>209</v>
      </c>
    </row>
    <row r="14" spans="1:17" x14ac:dyDescent="0.25">
      <c r="A14" s="15" t="s">
        <v>36</v>
      </c>
      <c r="B14" s="16" t="s">
        <v>51</v>
      </c>
      <c r="C14" s="17">
        <v>44789</v>
      </c>
      <c r="D14" s="18" t="s">
        <v>75</v>
      </c>
      <c r="E14" s="19">
        <v>196</v>
      </c>
      <c r="F14" s="19">
        <v>197</v>
      </c>
      <c r="G14" s="19">
        <v>198</v>
      </c>
      <c r="H14" s="19"/>
      <c r="I14" s="19"/>
      <c r="J14" s="19"/>
      <c r="K14" s="23">
        <v>3</v>
      </c>
      <c r="L14" s="23">
        <v>591</v>
      </c>
      <c r="M14" s="24">
        <v>197</v>
      </c>
      <c r="N14" s="25">
        <v>11</v>
      </c>
      <c r="O14" s="26">
        <v>208</v>
      </c>
    </row>
    <row r="16" spans="1:17" x14ac:dyDescent="0.25">
      <c r="K16" s="8">
        <f>SUM(K13:K15)</f>
        <v>6</v>
      </c>
      <c r="L16" s="8">
        <f>SUM(L13:L15)</f>
        <v>1185</v>
      </c>
      <c r="M16" s="7">
        <f>SUM(L16/K16)</f>
        <v>197.5</v>
      </c>
      <c r="N16" s="8">
        <f>SUM(N13:N15)</f>
        <v>22</v>
      </c>
      <c r="O16" s="13">
        <f>SUM(M16+N16)</f>
        <v>219.5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53</v>
      </c>
      <c r="B21" s="16" t="s">
        <v>51</v>
      </c>
      <c r="C21" s="17">
        <v>44819</v>
      </c>
      <c r="D21" s="18" t="s">
        <v>87</v>
      </c>
      <c r="E21" s="19">
        <v>197</v>
      </c>
      <c r="F21" s="19">
        <v>197</v>
      </c>
      <c r="G21" s="19">
        <v>197</v>
      </c>
      <c r="H21" s="19"/>
      <c r="I21" s="19"/>
      <c r="J21" s="19"/>
      <c r="K21" s="23">
        <v>3</v>
      </c>
      <c r="L21" s="23">
        <v>591</v>
      </c>
      <c r="M21" s="24">
        <v>197</v>
      </c>
      <c r="N21" s="25">
        <v>2</v>
      </c>
      <c r="O21" s="26">
        <v>199</v>
      </c>
    </row>
    <row r="23" spans="1:15" x14ac:dyDescent="0.25">
      <c r="K23" s="8">
        <f>SUM(K20:K22)</f>
        <v>3</v>
      </c>
      <c r="L23" s="8">
        <f>SUM(L20:L22)</f>
        <v>591</v>
      </c>
      <c r="M23" s="7">
        <f>SUM(L23/K23)</f>
        <v>197</v>
      </c>
      <c r="N23" s="8">
        <f>SUM(N20:N22)</f>
        <v>2</v>
      </c>
      <c r="O23" s="13">
        <f>SUM(M23+N23)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 B12 B20" name="Range1_2"/>
    <protectedRange algorithmName="SHA-512" hashValue="ON39YdpmFHfN9f47KpiRvqrKx0V9+erV1CNkpWzYhW/Qyc6aT8rEyCrvauWSYGZK2ia3o7vd3akF07acHAFpOA==" saltValue="yVW9XmDwTqEnmpSGai0KYg==" spinCount="100000" sqref="C3" name="Range1_12"/>
    <protectedRange algorithmName="SHA-512" hashValue="ON39YdpmFHfN9f47KpiRvqrKx0V9+erV1CNkpWzYhW/Qyc6aT8rEyCrvauWSYGZK2ia3o7vd3akF07acHAFpOA==" saltValue="yVW9XmDwTqEnmpSGai0KYg==" spinCount="100000" sqref="B3 E3:J3" name="Range1_14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B13:C13 E13:J13" name="Range1_8_1_1"/>
    <protectedRange algorithmName="SHA-512" hashValue="ON39YdpmFHfN9f47KpiRvqrKx0V9+erV1CNkpWzYhW/Qyc6aT8rEyCrvauWSYGZK2ia3o7vd3akF07acHAFpOA==" saltValue="yVW9XmDwTqEnmpSGai0KYg==" spinCount="100000" sqref="D13" name="Range1_1_5_1_1"/>
    <protectedRange algorithmName="SHA-512" hashValue="ON39YdpmFHfN9f47KpiRvqrKx0V9+erV1CNkpWzYhW/Qyc6aT8rEyCrvauWSYGZK2ia3o7vd3akF07acHAFpOA==" saltValue="yVW9XmDwTqEnmpSGai0KYg==" spinCount="100000" sqref="B14:C14 E14:J14" name="Range1_34"/>
    <protectedRange algorithmName="SHA-512" hashValue="ON39YdpmFHfN9f47KpiRvqrKx0V9+erV1CNkpWzYhW/Qyc6aT8rEyCrvauWSYGZK2ia3o7vd3akF07acHAFpOA==" saltValue="yVW9XmDwTqEnmpSGai0KYg==" spinCount="100000" sqref="D14" name="Range1_1_24"/>
    <protectedRange algorithmName="SHA-512" hashValue="ON39YdpmFHfN9f47KpiRvqrKx0V9+erV1CNkpWzYhW/Qyc6aT8rEyCrvauWSYGZK2ia3o7vd3akF07acHAFpOA==" saltValue="yVW9XmDwTqEnmpSGai0KYg==" spinCount="100000" sqref="I21:J21 B21:C21" name="Range1_47"/>
    <protectedRange algorithmName="SHA-512" hashValue="ON39YdpmFHfN9f47KpiRvqrKx0V9+erV1CNkpWzYhW/Qyc6aT8rEyCrvauWSYGZK2ia3o7vd3akF07acHAFpOA==" saltValue="yVW9XmDwTqEnmpSGai0KYg==" spinCount="100000" sqref="D21" name="Range1_1_34"/>
    <protectedRange algorithmName="SHA-512" hashValue="ON39YdpmFHfN9f47KpiRvqrKx0V9+erV1CNkpWzYhW/Qyc6aT8rEyCrvauWSYGZK2ia3o7vd3akF07acHAFpOA==" saltValue="yVW9XmDwTqEnmpSGai0KYg==" spinCount="100000" sqref="E21:H21" name="Range1_3_12"/>
  </protectedRanges>
  <conditionalFormatting sqref="E3:J3">
    <cfRule type="cellIs" dxfId="698" priority="36" operator="equal">
      <formula>200</formula>
    </cfRule>
  </conditionalFormatting>
  <conditionalFormatting sqref="F3">
    <cfRule type="top10" dxfId="697" priority="30" rank="1"/>
  </conditionalFormatting>
  <conditionalFormatting sqref="G3">
    <cfRule type="top10" dxfId="696" priority="31" rank="1"/>
  </conditionalFormatting>
  <conditionalFormatting sqref="H3">
    <cfRule type="top10" dxfId="695" priority="32" rank="1"/>
  </conditionalFormatting>
  <conditionalFormatting sqref="I3">
    <cfRule type="top10" dxfId="694" priority="33" rank="1"/>
  </conditionalFormatting>
  <conditionalFormatting sqref="J3">
    <cfRule type="top10" dxfId="693" priority="34" rank="1"/>
  </conditionalFormatting>
  <conditionalFormatting sqref="E3">
    <cfRule type="top10" dxfId="692" priority="35" rank="1"/>
  </conditionalFormatting>
  <conditionalFormatting sqref="I13">
    <cfRule type="top10" dxfId="691" priority="17" rank="1"/>
  </conditionalFormatting>
  <conditionalFormatting sqref="H13">
    <cfRule type="top10" dxfId="690" priority="18" rank="1"/>
  </conditionalFormatting>
  <conditionalFormatting sqref="G13">
    <cfRule type="top10" dxfId="689" priority="19" rank="1"/>
  </conditionalFormatting>
  <conditionalFormatting sqref="F13">
    <cfRule type="top10" dxfId="688" priority="20" rank="1"/>
  </conditionalFormatting>
  <conditionalFormatting sqref="E13">
    <cfRule type="top10" dxfId="687" priority="21" rank="1"/>
  </conditionalFormatting>
  <conditionalFormatting sqref="J13">
    <cfRule type="top10" dxfId="686" priority="22" rank="1"/>
  </conditionalFormatting>
  <conditionalFormatting sqref="E13:J13">
    <cfRule type="cellIs" dxfId="685" priority="16" operator="equal">
      <formula>200</formula>
    </cfRule>
  </conditionalFormatting>
  <conditionalFormatting sqref="I14">
    <cfRule type="top10" dxfId="684" priority="10" rank="1"/>
  </conditionalFormatting>
  <conditionalFormatting sqref="H14">
    <cfRule type="top10" dxfId="683" priority="11" rank="1"/>
  </conditionalFormatting>
  <conditionalFormatting sqref="G14">
    <cfRule type="top10" dxfId="682" priority="12" rank="1"/>
  </conditionalFormatting>
  <conditionalFormatting sqref="F14">
    <cfRule type="top10" dxfId="681" priority="13" rank="1"/>
  </conditionalFormatting>
  <conditionalFormatting sqref="E14">
    <cfRule type="top10" dxfId="680" priority="14" rank="1"/>
  </conditionalFormatting>
  <conditionalFormatting sqref="J14">
    <cfRule type="top10" dxfId="679" priority="15" rank="1"/>
  </conditionalFormatting>
  <conditionalFormatting sqref="E14:J14">
    <cfRule type="cellIs" dxfId="678" priority="9" operator="equal">
      <formula>200</formula>
    </cfRule>
  </conditionalFormatting>
  <conditionalFormatting sqref="F21">
    <cfRule type="top10" dxfId="677" priority="6" rank="1"/>
  </conditionalFormatting>
  <conditionalFormatting sqref="I21">
    <cfRule type="top10" dxfId="676" priority="3" rank="1"/>
    <cfRule type="top10" dxfId="675" priority="8" rank="1"/>
  </conditionalFormatting>
  <conditionalFormatting sqref="E21">
    <cfRule type="top10" dxfId="674" priority="7" rank="1"/>
  </conditionalFormatting>
  <conditionalFormatting sqref="G21">
    <cfRule type="top10" dxfId="673" priority="5" rank="1"/>
  </conditionalFormatting>
  <conditionalFormatting sqref="H21">
    <cfRule type="top10" dxfId="672" priority="4" rank="1"/>
  </conditionalFormatting>
  <conditionalFormatting sqref="J21">
    <cfRule type="top10" dxfId="671" priority="2" rank="1"/>
  </conditionalFormatting>
  <conditionalFormatting sqref="E21:J21">
    <cfRule type="cellIs" dxfId="670" priority="1" operator="greaterThanOrEqual">
      <formula>200</formula>
    </cfRule>
  </conditionalFormatting>
  <hyperlinks>
    <hyperlink ref="Q1" location="'Virginia OD 2022'!A1" display="Back to Ranking" xr:uid="{B5B887D6-7E31-43D0-AE4F-52D038FCFC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502D70-BA5E-4FA4-BC8D-A71CC1B59DE4}">
          <x14:formula1>
            <xm:f>'C:\Users\abra2\Desktop\ABRA Files and More\AUTO BENCH REST ASSOCIATION FILE\ABRA 2019\Georgia\[Georgia Results 01 19 20.xlsm]DATA SHEET'!#REF!</xm:f>
          </x14:formula1>
          <xm:sqref>B1 B12 B20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9"/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28</v>
      </c>
      <c r="C2" s="17">
        <v>44653</v>
      </c>
      <c r="D2" s="18" t="s">
        <v>33</v>
      </c>
      <c r="E2" s="19">
        <v>194</v>
      </c>
      <c r="F2" s="19">
        <v>197</v>
      </c>
      <c r="G2" s="19">
        <v>199</v>
      </c>
      <c r="H2" s="19">
        <v>196</v>
      </c>
      <c r="I2" s="19"/>
      <c r="J2" s="19"/>
      <c r="K2" s="23">
        <v>4</v>
      </c>
      <c r="L2" s="23">
        <v>786</v>
      </c>
      <c r="M2" s="24">
        <v>196.5</v>
      </c>
      <c r="N2" s="25">
        <v>11</v>
      </c>
      <c r="O2" s="26">
        <v>207.5</v>
      </c>
    </row>
    <row r="3" spans="1:17" x14ac:dyDescent="0.25">
      <c r="A3" s="15" t="s">
        <v>32</v>
      </c>
      <c r="B3" s="16" t="s">
        <v>28</v>
      </c>
      <c r="C3" s="17">
        <v>44701</v>
      </c>
      <c r="D3" s="18" t="s">
        <v>33</v>
      </c>
      <c r="E3" s="19">
        <v>194</v>
      </c>
      <c r="F3" s="19">
        <v>189</v>
      </c>
      <c r="G3" s="19">
        <v>189</v>
      </c>
      <c r="H3" s="19"/>
      <c r="I3" s="19"/>
      <c r="J3" s="19"/>
      <c r="K3" s="23">
        <v>3</v>
      </c>
      <c r="L3" s="23">
        <v>572</v>
      </c>
      <c r="M3" s="24">
        <v>190.66666666666666</v>
      </c>
      <c r="N3" s="25">
        <v>9</v>
      </c>
      <c r="O3" s="26">
        <v>199.66666666666666</v>
      </c>
    </row>
    <row r="4" spans="1:17" x14ac:dyDescent="0.25">
      <c r="A4" s="15" t="s">
        <v>32</v>
      </c>
      <c r="B4" s="16" t="s">
        <v>28</v>
      </c>
      <c r="C4" s="17">
        <v>44751</v>
      </c>
      <c r="D4" s="18" t="s">
        <v>65</v>
      </c>
      <c r="E4" s="19">
        <v>194</v>
      </c>
      <c r="F4" s="19">
        <v>193</v>
      </c>
      <c r="G4" s="19">
        <v>190</v>
      </c>
      <c r="H4" s="19"/>
      <c r="I4" s="19"/>
      <c r="J4" s="19"/>
      <c r="K4" s="23">
        <v>3</v>
      </c>
      <c r="L4" s="23">
        <v>577</v>
      </c>
      <c r="M4" s="24">
        <v>192.33333333333334</v>
      </c>
      <c r="N4" s="25">
        <v>2</v>
      </c>
      <c r="O4" s="26">
        <v>194.33333333333334</v>
      </c>
    </row>
    <row r="6" spans="1:17" x14ac:dyDescent="0.25">
      <c r="K6" s="8">
        <f>SUM(K2:K5)</f>
        <v>10</v>
      </c>
      <c r="L6" s="8">
        <f>SUM(L2:L5)</f>
        <v>1935</v>
      </c>
      <c r="M6" s="7">
        <f>SUM(L6/K6)</f>
        <v>193.5</v>
      </c>
      <c r="N6" s="8">
        <f>SUM(N2:N5)</f>
        <v>22</v>
      </c>
      <c r="O6" s="13">
        <f>SUM(M6+N6)</f>
        <v>215.5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4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"/>
  </protectedRanges>
  <conditionalFormatting sqref="F2">
    <cfRule type="top10" dxfId="669" priority="17" rank="1"/>
  </conditionalFormatting>
  <conditionalFormatting sqref="G2">
    <cfRule type="top10" dxfId="668" priority="16" rank="1"/>
  </conditionalFormatting>
  <conditionalFormatting sqref="H2">
    <cfRule type="top10" dxfId="667" priority="15" rank="1"/>
  </conditionalFormatting>
  <conditionalFormatting sqref="I2">
    <cfRule type="top10" dxfId="666" priority="13" rank="1"/>
  </conditionalFormatting>
  <conditionalFormatting sqref="J2">
    <cfRule type="top10" dxfId="665" priority="14" rank="1"/>
  </conditionalFormatting>
  <conditionalFormatting sqref="E2">
    <cfRule type="top10" dxfId="664" priority="18" rank="1"/>
  </conditionalFormatting>
  <conditionalFormatting sqref="F3">
    <cfRule type="top10" dxfId="663" priority="11" rank="1"/>
  </conditionalFormatting>
  <conditionalFormatting sqref="G3">
    <cfRule type="top10" dxfId="662" priority="10" rank="1"/>
  </conditionalFormatting>
  <conditionalFormatting sqref="H3">
    <cfRule type="top10" dxfId="661" priority="9" rank="1"/>
  </conditionalFormatting>
  <conditionalFormatting sqref="I3">
    <cfRule type="top10" dxfId="660" priority="7" rank="1"/>
  </conditionalFormatting>
  <conditionalFormatting sqref="J3">
    <cfRule type="top10" dxfId="659" priority="8" rank="1"/>
  </conditionalFormatting>
  <conditionalFormatting sqref="E3">
    <cfRule type="top10" dxfId="658" priority="12" rank="1"/>
  </conditionalFormatting>
  <conditionalFormatting sqref="F4">
    <cfRule type="top10" dxfId="657" priority="5" rank="1"/>
  </conditionalFormatting>
  <conditionalFormatting sqref="G4">
    <cfRule type="top10" dxfId="656" priority="4" rank="1"/>
  </conditionalFormatting>
  <conditionalFormatting sqref="H4">
    <cfRule type="top10" dxfId="655" priority="3" rank="1"/>
  </conditionalFormatting>
  <conditionalFormatting sqref="I4">
    <cfRule type="top10" dxfId="654" priority="1" rank="1"/>
  </conditionalFormatting>
  <conditionalFormatting sqref="J4">
    <cfRule type="top10" dxfId="653" priority="2" rank="1"/>
  </conditionalFormatting>
  <conditionalFormatting sqref="E4">
    <cfRule type="top10" dxfId="652" priority="6" rank="1"/>
  </conditionalFormatting>
  <hyperlinks>
    <hyperlink ref="Q1" location="'Virginia OD 2022'!A1" display="Back to Ranking" xr:uid="{34CFBED9-8A13-4AEE-964A-8BF4FB376A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AF5A-201E-47CD-B6E1-C0F7F481DA5B}">
  <sheetPr codeName="Sheet10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29</v>
      </c>
      <c r="C2" s="17">
        <v>44653</v>
      </c>
      <c r="D2" s="18" t="s">
        <v>33</v>
      </c>
      <c r="E2" s="19">
        <v>193</v>
      </c>
      <c r="F2" s="19">
        <v>199</v>
      </c>
      <c r="G2" s="19">
        <v>196</v>
      </c>
      <c r="H2" s="19">
        <v>193</v>
      </c>
      <c r="I2" s="19"/>
      <c r="J2" s="19"/>
      <c r="K2" s="23">
        <v>4</v>
      </c>
      <c r="L2" s="23">
        <v>781</v>
      </c>
      <c r="M2" s="24">
        <v>195.25</v>
      </c>
      <c r="N2" s="25">
        <v>6</v>
      </c>
      <c r="O2" s="26">
        <v>201.25</v>
      </c>
    </row>
    <row r="4" spans="1:17" x14ac:dyDescent="0.25">
      <c r="K4" s="8">
        <f>SUM(K2:K3)</f>
        <v>4</v>
      </c>
      <c r="L4" s="8">
        <f>SUM(L2:L3)</f>
        <v>781</v>
      </c>
      <c r="M4" s="7">
        <f>SUM(L4/K4)</f>
        <v>195.25</v>
      </c>
      <c r="N4" s="8">
        <f>SUM(N2:N3)</f>
        <v>6</v>
      </c>
      <c r="O4" s="13">
        <f>SUM(M4+N4)</f>
        <v>201.25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651" priority="5" rank="1"/>
  </conditionalFormatting>
  <conditionalFormatting sqref="G2">
    <cfRule type="top10" dxfId="650" priority="4" rank="1"/>
  </conditionalFormatting>
  <conditionalFormatting sqref="H2">
    <cfRule type="top10" dxfId="649" priority="3" rank="1"/>
  </conditionalFormatting>
  <conditionalFormatting sqref="I2">
    <cfRule type="top10" dxfId="648" priority="1" rank="1"/>
  </conditionalFormatting>
  <conditionalFormatting sqref="J2">
    <cfRule type="top10" dxfId="647" priority="2" rank="1"/>
  </conditionalFormatting>
  <conditionalFormatting sqref="E2">
    <cfRule type="top10" dxfId="646" priority="6" rank="1"/>
  </conditionalFormatting>
  <hyperlinks>
    <hyperlink ref="Q1" location="'Virginia OD 2022'!A1" display="Back to Ranking" xr:uid="{94CBAD66-17C4-4888-84A0-6DC76D5063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CFDE8-2F28-45D9-B480-CD608BF4F1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1D72-1596-4115-9764-6E3A47ADB14A}">
  <sheetPr codeName="Sheet11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41</v>
      </c>
      <c r="B2" s="16" t="s">
        <v>40</v>
      </c>
      <c r="C2" s="17">
        <v>44691</v>
      </c>
      <c r="D2" s="18" t="s">
        <v>43</v>
      </c>
      <c r="E2" s="19">
        <v>189</v>
      </c>
      <c r="F2" s="19">
        <v>189</v>
      </c>
      <c r="G2" s="19">
        <v>195</v>
      </c>
      <c r="H2" s="19"/>
      <c r="I2" s="19"/>
      <c r="J2" s="19"/>
      <c r="K2" s="23">
        <v>3</v>
      </c>
      <c r="L2" s="23">
        <f>SUM(E2:G2)</f>
        <v>573</v>
      </c>
      <c r="M2" s="24">
        <f>SUM(L2/K2)</f>
        <v>191</v>
      </c>
      <c r="N2" s="25">
        <v>10</v>
      </c>
      <c r="O2" s="26">
        <v>201</v>
      </c>
    </row>
    <row r="3" spans="1:17" x14ac:dyDescent="0.25">
      <c r="A3" s="15" t="s">
        <v>41</v>
      </c>
      <c r="B3" s="16" t="s">
        <v>40</v>
      </c>
      <c r="C3" s="17">
        <v>44712</v>
      </c>
      <c r="D3" s="18" t="s">
        <v>47</v>
      </c>
      <c r="E3" s="19">
        <v>189</v>
      </c>
      <c r="F3" s="19">
        <v>193</v>
      </c>
      <c r="G3" s="19">
        <v>189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5</v>
      </c>
      <c r="O3" s="26">
        <v>195.33333333333334</v>
      </c>
    </row>
    <row r="4" spans="1:17" x14ac:dyDescent="0.25">
      <c r="A4" s="15" t="s">
        <v>58</v>
      </c>
      <c r="B4" s="16" t="s">
        <v>40</v>
      </c>
      <c r="C4" s="17">
        <v>44733</v>
      </c>
      <c r="D4" s="18" t="s">
        <v>43</v>
      </c>
      <c r="E4" s="19">
        <v>194</v>
      </c>
      <c r="F4" s="19">
        <v>196</v>
      </c>
      <c r="G4" s="19">
        <v>195</v>
      </c>
      <c r="H4" s="19"/>
      <c r="I4" s="19"/>
      <c r="J4" s="19"/>
      <c r="K4" s="23">
        <v>3</v>
      </c>
      <c r="L4" s="23">
        <v>585</v>
      </c>
      <c r="M4" s="24">
        <v>195</v>
      </c>
      <c r="N4" s="25">
        <v>11</v>
      </c>
      <c r="O4" s="26">
        <v>206</v>
      </c>
    </row>
    <row r="5" spans="1:17" x14ac:dyDescent="0.25">
      <c r="A5" s="15" t="s">
        <v>58</v>
      </c>
      <c r="B5" s="16" t="s">
        <v>40</v>
      </c>
      <c r="C5" s="17">
        <v>44740</v>
      </c>
      <c r="D5" s="18" t="s">
        <v>43</v>
      </c>
      <c r="E5" s="19">
        <v>191</v>
      </c>
      <c r="F5" s="19">
        <v>191</v>
      </c>
      <c r="G5" s="19">
        <v>195</v>
      </c>
      <c r="H5" s="19"/>
      <c r="I5" s="19"/>
      <c r="J5" s="19"/>
      <c r="K5" s="23">
        <v>3</v>
      </c>
      <c r="L5" s="23">
        <v>577</v>
      </c>
      <c r="M5" s="24">
        <v>192.33333333333334</v>
      </c>
      <c r="N5" s="25">
        <v>11</v>
      </c>
      <c r="O5" s="26">
        <v>203.33333333333334</v>
      </c>
    </row>
    <row r="6" spans="1:17" x14ac:dyDescent="0.25">
      <c r="A6" s="15" t="s">
        <v>58</v>
      </c>
      <c r="B6" s="16" t="s">
        <v>40</v>
      </c>
      <c r="C6" s="17">
        <v>44763</v>
      </c>
      <c r="D6" s="18" t="s">
        <v>43</v>
      </c>
      <c r="E6" s="19">
        <v>192</v>
      </c>
      <c r="F6" s="19">
        <v>191</v>
      </c>
      <c r="G6" s="19">
        <v>188.001</v>
      </c>
      <c r="H6" s="19">
        <v>189</v>
      </c>
      <c r="I6" s="19">
        <v>192</v>
      </c>
      <c r="J6" s="19">
        <v>191</v>
      </c>
      <c r="K6" s="23">
        <v>6</v>
      </c>
      <c r="L6" s="23">
        <f>SUM(E6:J6)</f>
        <v>1143.001</v>
      </c>
      <c r="M6" s="24">
        <f>SUM(L6/6)</f>
        <v>190.50016666666667</v>
      </c>
      <c r="N6" s="25">
        <v>30</v>
      </c>
      <c r="O6" s="26">
        <f>SUM(M6+N6)</f>
        <v>220.50016666666667</v>
      </c>
    </row>
    <row r="8" spans="1:17" x14ac:dyDescent="0.25">
      <c r="K8" s="8">
        <f>SUM(K2:K7)</f>
        <v>18</v>
      </c>
      <c r="L8" s="8">
        <f>SUM(L2:L7)</f>
        <v>3449.0010000000002</v>
      </c>
      <c r="M8" s="7">
        <f>SUM(L8/K8)</f>
        <v>191.61116666666669</v>
      </c>
      <c r="N8" s="8">
        <f>SUM(N2:N7)</f>
        <v>67</v>
      </c>
      <c r="O8" s="13">
        <f>SUM(M8+N8)</f>
        <v>258.61116666666669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36</v>
      </c>
      <c r="B13" s="16" t="s">
        <v>40</v>
      </c>
      <c r="C13" s="54">
        <v>44684</v>
      </c>
      <c r="D13" s="18" t="s">
        <v>43</v>
      </c>
      <c r="E13" s="55">
        <v>192</v>
      </c>
      <c r="F13" s="55">
        <v>185</v>
      </c>
      <c r="G13" s="55">
        <v>187</v>
      </c>
      <c r="H13" s="55"/>
      <c r="I13" s="55"/>
      <c r="J13" s="55"/>
      <c r="K13" s="55">
        <v>3</v>
      </c>
      <c r="L13" s="55">
        <v>564</v>
      </c>
      <c r="M13" s="55">
        <f>SUM(L13/K13)</f>
        <v>188</v>
      </c>
      <c r="N13" s="55">
        <v>5</v>
      </c>
      <c r="O13" s="55">
        <v>193</v>
      </c>
    </row>
    <row r="15" spans="1:17" x14ac:dyDescent="0.25">
      <c r="K15" s="8">
        <f>SUM(K9:K14)</f>
        <v>3</v>
      </c>
      <c r="L15" s="8">
        <f>SUM(L9:L14)</f>
        <v>564</v>
      </c>
      <c r="M15" s="7">
        <f>SUM(L15/K15)</f>
        <v>188</v>
      </c>
      <c r="N15" s="8">
        <f>SUM(N9:N14)</f>
        <v>5</v>
      </c>
      <c r="O15" s="13">
        <f>SUM(M15+N15)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E2:J2 B2:C2" name="Range1_8_1_2"/>
    <protectedRange algorithmName="SHA-512" hashValue="ON39YdpmFHfN9f47KpiRvqrKx0V9+erV1CNkpWzYhW/Qyc6aT8rEyCrvauWSYGZK2ia3o7vd3akF07acHAFpOA==" saltValue="yVW9XmDwTqEnmpSGai0KYg==" spinCount="100000" sqref="D2" name="Range1_1_5_1_2"/>
    <protectedRange algorithmName="SHA-512" hashValue="ON39YdpmFHfN9f47KpiRvqrKx0V9+erV1CNkpWzYhW/Qyc6aT8rEyCrvauWSYGZK2ia3o7vd3akF07acHAFpOA==" saltValue="yVW9XmDwTqEnmpSGai0KYg==" spinCount="100000" sqref="E3:J3 B3:C3" name="Range1_10_3"/>
    <protectedRange algorithmName="SHA-512" hashValue="ON39YdpmFHfN9f47KpiRvqrKx0V9+erV1CNkpWzYhW/Qyc6aT8rEyCrvauWSYGZK2ia3o7vd3akF07acHAFpOA==" saltValue="yVW9XmDwTqEnmpSGai0KYg==" spinCount="100000" sqref="D3" name="Range1_1_6_3"/>
    <protectedRange algorithmName="SHA-512" hashValue="ON39YdpmFHfN9f47KpiRvqrKx0V9+erV1CNkpWzYhW/Qyc6aT8rEyCrvauWSYGZK2ia3o7vd3akF07acHAFpOA==" saltValue="yVW9XmDwTqEnmpSGai0KYg==" spinCount="100000" sqref="C4" name="Range1_12"/>
    <protectedRange algorithmName="SHA-512" hashValue="ON39YdpmFHfN9f47KpiRvqrKx0V9+erV1CNkpWzYhW/Qyc6aT8rEyCrvauWSYGZK2ia3o7vd3akF07acHAFpOA==" saltValue="yVW9XmDwTqEnmpSGai0KYg==" spinCount="100000" sqref="B4 E4:J4" name="Range1_15"/>
    <protectedRange algorithmName="SHA-512" hashValue="ON39YdpmFHfN9f47KpiRvqrKx0V9+erV1CNkpWzYhW/Qyc6aT8rEyCrvauWSYGZK2ia3o7vd3akF07acHAFpOA==" saltValue="yVW9XmDwTqEnmpSGai0KYg==" spinCount="100000" sqref="D4" name="Range1_1_4_2"/>
    <protectedRange algorithmName="SHA-512" hashValue="ON39YdpmFHfN9f47KpiRvqrKx0V9+erV1CNkpWzYhW/Qyc6aT8rEyCrvauWSYGZK2ia3o7vd3akF07acHAFpOA==" saltValue="yVW9XmDwTqEnmpSGai0KYg==" spinCount="100000" sqref="B5:C5 E5:J5" name="Range1_8_2"/>
    <protectedRange algorithmName="SHA-512" hashValue="ON39YdpmFHfN9f47KpiRvqrKx0V9+erV1CNkpWzYhW/Qyc6aT8rEyCrvauWSYGZK2ia3o7vd3akF07acHAFpOA==" saltValue="yVW9XmDwTqEnmpSGai0KYg==" spinCount="100000" sqref="D5" name="Range1_1_5_2"/>
    <protectedRange algorithmName="SHA-512" hashValue="ON39YdpmFHfN9f47KpiRvqrKx0V9+erV1CNkpWzYhW/Qyc6aT8rEyCrvauWSYGZK2ia3o7vd3akF07acHAFpOA==" saltValue="yVW9XmDwTqEnmpSGai0KYg==" spinCount="100000" sqref="B13" name="Range1_23"/>
    <protectedRange algorithmName="SHA-512" hashValue="ON39YdpmFHfN9f47KpiRvqrKx0V9+erV1CNkpWzYhW/Qyc6aT8rEyCrvauWSYGZK2ia3o7vd3akF07acHAFpOA==" saltValue="yVW9XmDwTqEnmpSGai0KYg==" spinCount="100000" sqref="D13" name="Range1_1_1_2_5"/>
  </protectedRanges>
  <conditionalFormatting sqref="J2">
    <cfRule type="top10" dxfId="645" priority="42" rank="1"/>
  </conditionalFormatting>
  <conditionalFormatting sqref="I2">
    <cfRule type="top10" dxfId="644" priority="43" rank="1"/>
  </conditionalFormatting>
  <conditionalFormatting sqref="H2">
    <cfRule type="top10" dxfId="643" priority="44" rank="1"/>
  </conditionalFormatting>
  <conditionalFormatting sqref="G2">
    <cfRule type="top10" dxfId="642" priority="45" rank="1"/>
  </conditionalFormatting>
  <conditionalFormatting sqref="F2">
    <cfRule type="top10" dxfId="641" priority="46" rank="1"/>
  </conditionalFormatting>
  <conditionalFormatting sqref="E2">
    <cfRule type="top10" dxfId="640" priority="47" rank="1"/>
  </conditionalFormatting>
  <conditionalFormatting sqref="I3">
    <cfRule type="top10" dxfId="639" priority="41" rank="1"/>
  </conditionalFormatting>
  <conditionalFormatting sqref="H3">
    <cfRule type="top10" dxfId="638" priority="37" rank="1"/>
  </conditionalFormatting>
  <conditionalFormatting sqref="J3">
    <cfRule type="top10" dxfId="637" priority="38" rank="1"/>
  </conditionalFormatting>
  <conditionalFormatting sqref="G3">
    <cfRule type="top10" dxfId="636" priority="40" rank="1"/>
  </conditionalFormatting>
  <conditionalFormatting sqref="F3">
    <cfRule type="top10" dxfId="635" priority="39" rank="1"/>
  </conditionalFormatting>
  <conditionalFormatting sqref="E3">
    <cfRule type="top10" dxfId="634" priority="36" rank="1"/>
  </conditionalFormatting>
  <conditionalFormatting sqref="F4">
    <cfRule type="top10" dxfId="633" priority="30" rank="1"/>
  </conditionalFormatting>
  <conditionalFormatting sqref="G4">
    <cfRule type="top10" dxfId="632" priority="31" rank="1"/>
  </conditionalFormatting>
  <conditionalFormatting sqref="H4">
    <cfRule type="top10" dxfId="631" priority="32" rank="1"/>
  </conditionalFormatting>
  <conditionalFormatting sqref="I4">
    <cfRule type="top10" dxfId="630" priority="33" rank="1"/>
  </conditionalFormatting>
  <conditionalFormatting sqref="J4">
    <cfRule type="top10" dxfId="629" priority="34" rank="1"/>
  </conditionalFormatting>
  <conditionalFormatting sqref="E4">
    <cfRule type="top10" dxfId="628" priority="35" rank="1"/>
  </conditionalFormatting>
  <conditionalFormatting sqref="E4:J4">
    <cfRule type="cellIs" dxfId="627" priority="29" operator="equal">
      <formula>200</formula>
    </cfRule>
  </conditionalFormatting>
  <conditionalFormatting sqref="F5">
    <cfRule type="top10" dxfId="626" priority="23" rank="1"/>
  </conditionalFormatting>
  <conditionalFormatting sqref="G5">
    <cfRule type="top10" dxfId="625" priority="24" rank="1"/>
  </conditionalFormatting>
  <conditionalFormatting sqref="H5">
    <cfRule type="top10" dxfId="624" priority="25" rank="1"/>
  </conditionalFormatting>
  <conditionalFormatting sqref="I5">
    <cfRule type="top10" dxfId="623" priority="26" rank="1"/>
  </conditionalFormatting>
  <conditionalFormatting sqref="J5">
    <cfRule type="top10" dxfId="622" priority="27" rank="1"/>
  </conditionalFormatting>
  <conditionalFormatting sqref="E5">
    <cfRule type="top10" dxfId="621" priority="28" rank="1"/>
  </conditionalFormatting>
  <conditionalFormatting sqref="E5:J5">
    <cfRule type="cellIs" dxfId="620" priority="22" operator="equal">
      <formula>200</formula>
    </cfRule>
  </conditionalFormatting>
  <conditionalFormatting sqref="F6">
    <cfRule type="top10" dxfId="619" priority="2" rank="1"/>
  </conditionalFormatting>
  <conditionalFormatting sqref="G6">
    <cfRule type="top10" dxfId="618" priority="3" rank="1"/>
  </conditionalFormatting>
  <conditionalFormatting sqref="H6">
    <cfRule type="top10" dxfId="617" priority="4" rank="1"/>
  </conditionalFormatting>
  <conditionalFormatting sqref="I6">
    <cfRule type="top10" dxfId="616" priority="5" rank="1"/>
  </conditionalFormatting>
  <conditionalFormatting sqref="J6">
    <cfRule type="top10" dxfId="615" priority="6" rank="1"/>
  </conditionalFormatting>
  <conditionalFormatting sqref="E6">
    <cfRule type="top10" dxfId="614" priority="7" rank="1"/>
  </conditionalFormatting>
  <conditionalFormatting sqref="E6:J6">
    <cfRule type="cellIs" dxfId="613" priority="1" operator="equal">
      <formula>200</formula>
    </cfRule>
  </conditionalFormatting>
  <hyperlinks>
    <hyperlink ref="Q1" location="'Virginia OD 2022'!A1" display="Back to Ranking" xr:uid="{1B03B23A-64C9-407A-AC88-10B2AF78E0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AE2B8-EC24-42A3-BA56-0C1C913652AB}">
          <x14:formula1>
            <xm:f>'C:\Users\abra2\Desktop\ABRA Files and More\AUTO BENCH REST ASSOCIATION FILE\ABRA 2019\Georgia\[Georgia Results 01 19 20.xlsm]DATA SHEET'!#REF!</xm:f>
          </x14:formula1>
          <xm:sqref>B1 B12:B13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C736-2E04-4417-809A-653F9A064300}">
  <sheetPr codeName="Sheet12"/>
  <dimension ref="A1:Q15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61</v>
      </c>
      <c r="C2" s="17">
        <v>44721</v>
      </c>
      <c r="D2" s="18" t="s">
        <v>62</v>
      </c>
      <c r="E2" s="19">
        <v>198</v>
      </c>
      <c r="F2" s="19">
        <v>194</v>
      </c>
      <c r="G2" s="19">
        <v>194.001</v>
      </c>
      <c r="H2" s="19"/>
      <c r="I2" s="19"/>
      <c r="J2" s="19"/>
      <c r="K2" s="23">
        <v>3</v>
      </c>
      <c r="L2" s="23">
        <v>586.00099999999998</v>
      </c>
      <c r="M2" s="24">
        <v>195.33366666666666</v>
      </c>
      <c r="N2" s="25">
        <v>9</v>
      </c>
      <c r="O2" s="26">
        <v>204.33366666666666</v>
      </c>
    </row>
    <row r="3" spans="1:17" x14ac:dyDescent="0.25">
      <c r="A3" s="15" t="s">
        <v>53</v>
      </c>
      <c r="B3" s="16" t="s">
        <v>61</v>
      </c>
      <c r="C3" s="17">
        <v>44768</v>
      </c>
      <c r="D3" s="18" t="s">
        <v>43</v>
      </c>
      <c r="E3" s="19">
        <v>198.001</v>
      </c>
      <c r="F3" s="19">
        <v>197</v>
      </c>
      <c r="G3" s="19">
        <v>191</v>
      </c>
      <c r="H3" s="19"/>
      <c r="I3" s="19"/>
      <c r="J3" s="19"/>
      <c r="K3" s="23">
        <v>3</v>
      </c>
      <c r="L3" s="23">
        <v>586.00099999999998</v>
      </c>
      <c r="M3" s="24">
        <v>195.33366666666666</v>
      </c>
      <c r="N3" s="25">
        <v>2</v>
      </c>
      <c r="O3" s="26">
        <v>197.33366666666666</v>
      </c>
    </row>
    <row r="4" spans="1:17" x14ac:dyDescent="0.25">
      <c r="A4" s="15" t="s">
        <v>53</v>
      </c>
      <c r="B4" s="16" t="s">
        <v>61</v>
      </c>
      <c r="C4" s="17">
        <v>44775</v>
      </c>
      <c r="D4" s="18" t="s">
        <v>43</v>
      </c>
      <c r="E4" s="19">
        <v>193</v>
      </c>
      <c r="F4" s="19">
        <v>193</v>
      </c>
      <c r="G4" s="19">
        <v>191</v>
      </c>
      <c r="H4" s="19"/>
      <c r="I4" s="19"/>
      <c r="J4" s="19"/>
      <c r="K4" s="23">
        <v>3</v>
      </c>
      <c r="L4" s="23">
        <v>577</v>
      </c>
      <c r="M4" s="24">
        <v>192.33333333333334</v>
      </c>
      <c r="N4" s="25">
        <v>3</v>
      </c>
      <c r="O4" s="26">
        <v>195.33333333333334</v>
      </c>
    </row>
    <row r="5" spans="1:17" x14ac:dyDescent="0.25">
      <c r="A5" s="15" t="s">
        <v>53</v>
      </c>
      <c r="B5" s="16" t="s">
        <v>61</v>
      </c>
      <c r="C5" s="17">
        <v>44819</v>
      </c>
      <c r="D5" s="18" t="s">
        <v>87</v>
      </c>
      <c r="E5" s="19">
        <v>198</v>
      </c>
      <c r="F5" s="19">
        <v>197</v>
      </c>
      <c r="G5" s="19">
        <v>198</v>
      </c>
      <c r="H5" s="19"/>
      <c r="I5" s="19"/>
      <c r="J5" s="19"/>
      <c r="K5" s="23">
        <v>3</v>
      </c>
      <c r="L5" s="23">
        <v>593</v>
      </c>
      <c r="M5" s="24">
        <v>197.66666666666666</v>
      </c>
      <c r="N5" s="25">
        <v>2</v>
      </c>
      <c r="O5" s="26">
        <v>199.66666666666666</v>
      </c>
    </row>
    <row r="6" spans="1:17" x14ac:dyDescent="0.25">
      <c r="A6" s="15" t="s">
        <v>53</v>
      </c>
      <c r="B6" s="16" t="s">
        <v>61</v>
      </c>
      <c r="C6" s="17">
        <v>44817</v>
      </c>
      <c r="D6" s="18" t="s">
        <v>87</v>
      </c>
      <c r="E6" s="19">
        <v>197</v>
      </c>
      <c r="F6" s="19">
        <v>199</v>
      </c>
      <c r="G6" s="19">
        <v>197</v>
      </c>
      <c r="H6" s="19"/>
      <c r="I6" s="19"/>
      <c r="J6" s="19"/>
      <c r="K6" s="23">
        <v>3</v>
      </c>
      <c r="L6" s="23">
        <v>593</v>
      </c>
      <c r="M6" s="24">
        <v>197.66666666666666</v>
      </c>
      <c r="N6" s="25">
        <v>6</v>
      </c>
      <c r="O6" s="26">
        <v>203.66666666666666</v>
      </c>
    </row>
    <row r="8" spans="1:17" x14ac:dyDescent="0.25">
      <c r="K8" s="8">
        <f>SUM(K2:K7)</f>
        <v>15</v>
      </c>
      <c r="L8" s="8">
        <f>SUM(L2:L7)</f>
        <v>2935.002</v>
      </c>
      <c r="M8" s="7">
        <f>SUM(L8/K8)</f>
        <v>195.66679999999999</v>
      </c>
      <c r="N8" s="8">
        <f>SUM(N2:N7)</f>
        <v>22</v>
      </c>
      <c r="O8" s="13">
        <f>SUM(M8+N8)</f>
        <v>217.66679999999999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36</v>
      </c>
      <c r="B13" s="16" t="s">
        <v>61</v>
      </c>
      <c r="C13" s="17">
        <v>44803</v>
      </c>
      <c r="D13" s="18" t="s">
        <v>83</v>
      </c>
      <c r="E13" s="19">
        <v>194</v>
      </c>
      <c r="F13" s="19">
        <v>194.001</v>
      </c>
      <c r="G13" s="19">
        <v>186</v>
      </c>
      <c r="H13" s="19"/>
      <c r="I13" s="19"/>
      <c r="J13" s="19"/>
      <c r="K13" s="23">
        <v>3</v>
      </c>
      <c r="L13" s="23">
        <v>574.00099999999998</v>
      </c>
      <c r="M13" s="24">
        <v>191.33366666666666</v>
      </c>
      <c r="N13" s="25">
        <v>8</v>
      </c>
      <c r="O13" s="26">
        <v>199.33366666666666</v>
      </c>
    </row>
    <row r="15" spans="1:17" x14ac:dyDescent="0.25">
      <c r="K15" s="8">
        <f>SUM(K11:K14)</f>
        <v>3</v>
      </c>
      <c r="L15" s="8">
        <f>SUM(L11:L14)</f>
        <v>574.00099999999998</v>
      </c>
      <c r="M15" s="7">
        <f>SUM(L15/K15)</f>
        <v>191.33366666666666</v>
      </c>
      <c r="N15" s="8">
        <f>SUM(N11:N14)</f>
        <v>8</v>
      </c>
      <c r="O15" s="13">
        <f>SUM(M15+N15)</f>
        <v>199.33366666666666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7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28"/>
    <protectedRange algorithmName="SHA-512" hashValue="ON39YdpmFHfN9f47KpiRvqrKx0V9+erV1CNkpWzYhW/Qyc6aT8rEyCrvauWSYGZK2ia3o7vd3akF07acHAFpOA==" saltValue="yVW9XmDwTqEnmpSGai0KYg==" spinCount="100000" sqref="D4" name="Range1_1_20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B13:C13 E13:J13" name="Range1_38"/>
    <protectedRange algorithmName="SHA-512" hashValue="ON39YdpmFHfN9f47KpiRvqrKx0V9+erV1CNkpWzYhW/Qyc6aT8rEyCrvauWSYGZK2ia3o7vd3akF07acHAFpOA==" saltValue="yVW9XmDwTqEnmpSGai0KYg==" spinCount="100000" sqref="D13" name="Range1_1_28"/>
    <protectedRange algorithmName="SHA-512" hashValue="ON39YdpmFHfN9f47KpiRvqrKx0V9+erV1CNkpWzYhW/Qyc6aT8rEyCrvauWSYGZK2ia3o7vd3akF07acHAFpOA==" saltValue="yVW9XmDwTqEnmpSGai0KYg==" spinCount="100000" sqref="I5:J5 B5:C5" name="Range1_47"/>
    <protectedRange algorithmName="SHA-512" hashValue="ON39YdpmFHfN9f47KpiRvqrKx0V9+erV1CNkpWzYhW/Qyc6aT8rEyCrvauWSYGZK2ia3o7vd3akF07acHAFpOA==" saltValue="yVW9XmDwTqEnmpSGai0KYg==" spinCount="100000" sqref="D5" name="Range1_1_34"/>
    <protectedRange algorithmName="SHA-512" hashValue="ON39YdpmFHfN9f47KpiRvqrKx0V9+erV1CNkpWzYhW/Qyc6aT8rEyCrvauWSYGZK2ia3o7vd3akF07acHAFpOA==" saltValue="yVW9XmDwTqEnmpSGai0KYg==" spinCount="100000" sqref="E5:H5" name="Range1_3_12"/>
    <protectedRange algorithmName="SHA-512" hashValue="ON39YdpmFHfN9f47KpiRvqrKx0V9+erV1CNkpWzYhW/Qyc6aT8rEyCrvauWSYGZK2ia3o7vd3akF07acHAFpOA==" saltValue="yVW9XmDwTqEnmpSGai0KYg==" spinCount="100000" sqref="I6:J6 B6:C6" name="Range1_48"/>
    <protectedRange algorithmName="SHA-512" hashValue="ON39YdpmFHfN9f47KpiRvqrKx0V9+erV1CNkpWzYhW/Qyc6aT8rEyCrvauWSYGZK2ia3o7vd3akF07acHAFpOA==" saltValue="yVW9XmDwTqEnmpSGai0KYg==" spinCount="100000" sqref="D6" name="Range1_1_35"/>
    <protectedRange algorithmName="SHA-512" hashValue="ON39YdpmFHfN9f47KpiRvqrKx0V9+erV1CNkpWzYhW/Qyc6aT8rEyCrvauWSYGZK2ia3o7vd3akF07acHAFpOA==" saltValue="yVW9XmDwTqEnmpSGai0KYg==" spinCount="100000" sqref="E6:H6" name="Range1_3_13"/>
  </protectedRanges>
  <conditionalFormatting sqref="F2">
    <cfRule type="top10" dxfId="612" priority="45" rank="1"/>
  </conditionalFormatting>
  <conditionalFormatting sqref="I2">
    <cfRule type="top10" dxfId="611" priority="42" rank="1"/>
    <cfRule type="top10" dxfId="610" priority="47" rank="1"/>
  </conditionalFormatting>
  <conditionalFormatting sqref="E2">
    <cfRule type="top10" dxfId="609" priority="46" rank="1"/>
  </conditionalFormatting>
  <conditionalFormatting sqref="G2">
    <cfRule type="top10" dxfId="608" priority="44" rank="1"/>
  </conditionalFormatting>
  <conditionalFormatting sqref="H2">
    <cfRule type="top10" dxfId="607" priority="43" rank="1"/>
  </conditionalFormatting>
  <conditionalFormatting sqref="J2">
    <cfRule type="top10" dxfId="606" priority="41" rank="1"/>
  </conditionalFormatting>
  <conditionalFormatting sqref="E2:J2">
    <cfRule type="cellIs" dxfId="605" priority="40" operator="greaterThanOrEqual">
      <formula>200</formula>
    </cfRule>
  </conditionalFormatting>
  <conditionalFormatting sqref="F3">
    <cfRule type="top10" dxfId="604" priority="37" rank="1"/>
  </conditionalFormatting>
  <conditionalFormatting sqref="I3">
    <cfRule type="top10" dxfId="603" priority="34" rank="1"/>
    <cfRule type="top10" dxfId="602" priority="39" rank="1"/>
  </conditionalFormatting>
  <conditionalFormatting sqref="E3">
    <cfRule type="top10" dxfId="601" priority="38" rank="1"/>
  </conditionalFormatting>
  <conditionalFormatting sqref="G3">
    <cfRule type="top10" dxfId="600" priority="36" rank="1"/>
  </conditionalFormatting>
  <conditionalFormatting sqref="H3">
    <cfRule type="top10" dxfId="599" priority="35" rank="1"/>
  </conditionalFormatting>
  <conditionalFormatting sqref="J3">
    <cfRule type="top10" dxfId="598" priority="33" rank="1"/>
  </conditionalFormatting>
  <conditionalFormatting sqref="E3:J3">
    <cfRule type="cellIs" dxfId="597" priority="32" operator="greaterThanOrEqual">
      <formula>200</formula>
    </cfRule>
  </conditionalFormatting>
  <conditionalFormatting sqref="F4">
    <cfRule type="top10" dxfId="596" priority="29" rank="1"/>
  </conditionalFormatting>
  <conditionalFormatting sqref="I4">
    <cfRule type="top10" dxfId="595" priority="26" rank="1"/>
    <cfRule type="top10" dxfId="594" priority="31" rank="1"/>
  </conditionalFormatting>
  <conditionalFormatting sqref="E4">
    <cfRule type="top10" dxfId="593" priority="30" rank="1"/>
  </conditionalFormatting>
  <conditionalFormatting sqref="G4">
    <cfRule type="top10" dxfId="592" priority="28" rank="1"/>
  </conditionalFormatting>
  <conditionalFormatting sqref="H4">
    <cfRule type="top10" dxfId="591" priority="27" rank="1"/>
  </conditionalFormatting>
  <conditionalFormatting sqref="J4">
    <cfRule type="top10" dxfId="590" priority="25" rank="1"/>
  </conditionalFormatting>
  <conditionalFormatting sqref="E4:J4">
    <cfRule type="cellIs" dxfId="589" priority="24" operator="greaterThanOrEqual">
      <formula>200</formula>
    </cfRule>
  </conditionalFormatting>
  <conditionalFormatting sqref="I13">
    <cfRule type="top10" dxfId="588" priority="18" rank="1"/>
  </conditionalFormatting>
  <conditionalFormatting sqref="H13">
    <cfRule type="top10" dxfId="587" priority="19" rank="1"/>
  </conditionalFormatting>
  <conditionalFormatting sqref="G13">
    <cfRule type="top10" dxfId="586" priority="20" rank="1"/>
  </conditionalFormatting>
  <conditionalFormatting sqref="F13">
    <cfRule type="top10" dxfId="585" priority="21" rank="1"/>
  </conditionalFormatting>
  <conditionalFormatting sqref="E13">
    <cfRule type="top10" dxfId="584" priority="22" rank="1"/>
  </conditionalFormatting>
  <conditionalFormatting sqref="J13">
    <cfRule type="top10" dxfId="583" priority="23" rank="1"/>
  </conditionalFormatting>
  <conditionalFormatting sqref="E13:J13">
    <cfRule type="cellIs" dxfId="582" priority="17" operator="equal">
      <formula>200</formula>
    </cfRule>
  </conditionalFormatting>
  <conditionalFormatting sqref="F5">
    <cfRule type="top10" dxfId="581" priority="14" rank="1"/>
  </conditionalFormatting>
  <conditionalFormatting sqref="I5">
    <cfRule type="top10" dxfId="580" priority="11" rank="1"/>
    <cfRule type="top10" dxfId="579" priority="16" rank="1"/>
  </conditionalFormatting>
  <conditionalFormatting sqref="E5">
    <cfRule type="top10" dxfId="578" priority="15" rank="1"/>
  </conditionalFormatting>
  <conditionalFormatting sqref="G5">
    <cfRule type="top10" dxfId="577" priority="13" rank="1"/>
  </conditionalFormatting>
  <conditionalFormatting sqref="H5">
    <cfRule type="top10" dxfId="576" priority="12" rank="1"/>
  </conditionalFormatting>
  <conditionalFormatting sqref="J5">
    <cfRule type="top10" dxfId="575" priority="10" rank="1"/>
  </conditionalFormatting>
  <conditionalFormatting sqref="E5:J5">
    <cfRule type="cellIs" dxfId="574" priority="9" operator="greaterThanOrEqual">
      <formula>200</formula>
    </cfRule>
  </conditionalFormatting>
  <conditionalFormatting sqref="F6">
    <cfRule type="top10" dxfId="573" priority="6" rank="1"/>
  </conditionalFormatting>
  <conditionalFormatting sqref="I6">
    <cfRule type="top10" dxfId="572" priority="3" rank="1"/>
    <cfRule type="top10" dxfId="571" priority="8" rank="1"/>
  </conditionalFormatting>
  <conditionalFormatting sqref="E6">
    <cfRule type="top10" dxfId="570" priority="7" rank="1"/>
  </conditionalFormatting>
  <conditionalFormatting sqref="G6">
    <cfRule type="top10" dxfId="569" priority="5" rank="1"/>
  </conditionalFormatting>
  <conditionalFormatting sqref="H6">
    <cfRule type="top10" dxfId="568" priority="4" rank="1"/>
  </conditionalFormatting>
  <conditionalFormatting sqref="J6">
    <cfRule type="top10" dxfId="567" priority="2" rank="1"/>
  </conditionalFormatting>
  <conditionalFormatting sqref="E6:J6">
    <cfRule type="cellIs" dxfId="566" priority="1" operator="greaterThanOrEqual">
      <formula>200</formula>
    </cfRule>
  </conditionalFormatting>
  <hyperlinks>
    <hyperlink ref="Q1" location="'Virginia OD 2022'!A1" display="Back to Ranking" xr:uid="{DD82D05E-801E-4996-8B2E-7C88D5CA9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9171D-EE9E-4B7E-AC4E-AE4E3C088F45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5D44-273E-4207-B47B-42418581EFAC}">
  <sheetPr codeName="Sheet13"/>
  <dimension ref="A1:Q16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30</v>
      </c>
      <c r="C2" s="17">
        <v>44653</v>
      </c>
      <c r="D2" s="18" t="s">
        <v>33</v>
      </c>
      <c r="E2" s="19">
        <v>189</v>
      </c>
      <c r="F2" s="19">
        <v>189</v>
      </c>
      <c r="G2" s="19">
        <v>189</v>
      </c>
      <c r="H2" s="19">
        <v>187</v>
      </c>
      <c r="I2" s="19"/>
      <c r="J2" s="19"/>
      <c r="K2" s="23">
        <v>4</v>
      </c>
      <c r="L2" s="23">
        <v>754</v>
      </c>
      <c r="M2" s="24">
        <v>188.5</v>
      </c>
      <c r="N2" s="25">
        <v>3</v>
      </c>
      <c r="O2" s="26">
        <v>191.5</v>
      </c>
    </row>
    <row r="3" spans="1:17" x14ac:dyDescent="0.25">
      <c r="A3" s="15" t="s">
        <v>32</v>
      </c>
      <c r="B3" s="16" t="s">
        <v>30</v>
      </c>
      <c r="C3" s="17">
        <v>44701</v>
      </c>
      <c r="D3" s="18" t="s">
        <v>33</v>
      </c>
      <c r="E3" s="19">
        <v>181</v>
      </c>
      <c r="F3" s="19">
        <v>183</v>
      </c>
      <c r="G3" s="19">
        <v>182</v>
      </c>
      <c r="H3" s="19"/>
      <c r="I3" s="19"/>
      <c r="J3" s="19"/>
      <c r="K3" s="23">
        <v>3</v>
      </c>
      <c r="L3" s="23">
        <v>546</v>
      </c>
      <c r="M3" s="24">
        <v>182</v>
      </c>
      <c r="N3" s="25">
        <v>2</v>
      </c>
      <c r="O3" s="26">
        <v>184</v>
      </c>
    </row>
    <row r="4" spans="1:17" x14ac:dyDescent="0.25">
      <c r="A4" s="15" t="s">
        <v>32</v>
      </c>
      <c r="B4" s="16" t="s">
        <v>30</v>
      </c>
      <c r="C4" s="17">
        <v>44751</v>
      </c>
      <c r="D4" s="18" t="s">
        <v>65</v>
      </c>
      <c r="E4" s="19">
        <v>196</v>
      </c>
      <c r="F4" s="19">
        <v>197</v>
      </c>
      <c r="G4" s="19">
        <v>196</v>
      </c>
      <c r="H4" s="19"/>
      <c r="I4" s="19"/>
      <c r="J4" s="19"/>
      <c r="K4" s="23">
        <v>3</v>
      </c>
      <c r="L4" s="23">
        <v>589</v>
      </c>
      <c r="M4" s="24">
        <v>196.33333333333334</v>
      </c>
      <c r="N4" s="25">
        <v>3</v>
      </c>
      <c r="O4" s="26">
        <v>199.33333333333334</v>
      </c>
    </row>
    <row r="5" spans="1:17" x14ac:dyDescent="0.25">
      <c r="A5" s="15" t="s">
        <v>32</v>
      </c>
      <c r="B5" s="16" t="s">
        <v>30</v>
      </c>
      <c r="C5" s="17">
        <v>44807</v>
      </c>
      <c r="D5" s="18" t="s">
        <v>77</v>
      </c>
      <c r="E5" s="19">
        <v>192</v>
      </c>
      <c r="F5" s="19">
        <v>194</v>
      </c>
      <c r="G5" s="19">
        <v>192</v>
      </c>
      <c r="H5" s="19">
        <v>195</v>
      </c>
      <c r="I5" s="19"/>
      <c r="J5" s="19"/>
      <c r="K5" s="23">
        <v>4</v>
      </c>
      <c r="L5" s="23">
        <v>773</v>
      </c>
      <c r="M5" s="24">
        <v>193.25</v>
      </c>
      <c r="N5" s="25">
        <v>4</v>
      </c>
      <c r="O5" s="26">
        <v>197.25</v>
      </c>
    </row>
    <row r="7" spans="1:17" x14ac:dyDescent="0.25">
      <c r="K7" s="8">
        <f>SUM(K2:K6)</f>
        <v>14</v>
      </c>
      <c r="L7" s="8">
        <f>SUM(L2:L6)</f>
        <v>2662</v>
      </c>
      <c r="M7" s="7">
        <f>SUM(L7/K7)</f>
        <v>190.14285714285714</v>
      </c>
      <c r="N7" s="8">
        <f>SUM(N2:N6)</f>
        <v>12</v>
      </c>
      <c r="O7" s="13">
        <f>SUM(M7+N7)</f>
        <v>202.14285714285714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36</v>
      </c>
      <c r="B14" s="16" t="s">
        <v>30</v>
      </c>
      <c r="C14" s="17">
        <v>44792</v>
      </c>
      <c r="D14" s="18" t="s">
        <v>77</v>
      </c>
      <c r="E14" s="19">
        <v>179</v>
      </c>
      <c r="F14" s="19">
        <v>180</v>
      </c>
      <c r="G14" s="19">
        <v>182</v>
      </c>
      <c r="H14" s="19"/>
      <c r="I14" s="19"/>
      <c r="J14" s="19"/>
      <c r="K14" s="23">
        <v>3</v>
      </c>
      <c r="L14" s="23">
        <v>541</v>
      </c>
      <c r="M14" s="24">
        <v>180.33333333333334</v>
      </c>
      <c r="N14" s="25">
        <v>5</v>
      </c>
      <c r="O14" s="26">
        <v>185.33333333333334</v>
      </c>
    </row>
    <row r="16" spans="1:17" x14ac:dyDescent="0.25">
      <c r="K16" s="8">
        <f>SUM(K12:K15)</f>
        <v>3</v>
      </c>
      <c r="L16" s="8">
        <f>SUM(L12:L15)</f>
        <v>541</v>
      </c>
      <c r="M16" s="7">
        <f>SUM(L16/K16)</f>
        <v>180.33333333333334</v>
      </c>
      <c r="N16" s="8">
        <f>SUM(N12:N15)</f>
        <v>5</v>
      </c>
      <c r="O16" s="13">
        <f>SUM(M16+N16)</f>
        <v>185.33333333333334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24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E14:J14 B14:C14" name="Range1_15_1"/>
    <protectedRange algorithmName="SHA-512" hashValue="ON39YdpmFHfN9f47KpiRvqrKx0V9+erV1CNkpWzYhW/Qyc6aT8rEyCrvauWSYGZK2ia3o7vd3akF07acHAFpOA==" saltValue="yVW9XmDwTqEnmpSGai0KYg==" spinCount="100000" sqref="D14" name="Range1_1_13_1"/>
    <protectedRange algorithmName="SHA-512" hashValue="ON39YdpmFHfN9f47KpiRvqrKx0V9+erV1CNkpWzYhW/Qyc6aT8rEyCrvauWSYGZK2ia3o7vd3akF07acHAFpOA==" saltValue="yVW9XmDwTqEnmpSGai0KYg==" spinCount="100000" sqref="I5:J5 B5:C5" name="Range1_7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_1"/>
  </protectedRanges>
  <conditionalFormatting sqref="F2">
    <cfRule type="top10" dxfId="565" priority="35" rank="1"/>
  </conditionalFormatting>
  <conditionalFormatting sqref="G2">
    <cfRule type="top10" dxfId="564" priority="34" rank="1"/>
  </conditionalFormatting>
  <conditionalFormatting sqref="H2">
    <cfRule type="top10" dxfId="563" priority="33" rank="1"/>
  </conditionalFormatting>
  <conditionalFormatting sqref="I2">
    <cfRule type="top10" dxfId="562" priority="31" rank="1"/>
  </conditionalFormatting>
  <conditionalFormatting sqref="J2">
    <cfRule type="top10" dxfId="561" priority="32" rank="1"/>
  </conditionalFormatting>
  <conditionalFormatting sqref="E2">
    <cfRule type="top10" dxfId="560" priority="36" rank="1"/>
  </conditionalFormatting>
  <conditionalFormatting sqref="F3">
    <cfRule type="top10" dxfId="559" priority="29" rank="1"/>
  </conditionalFormatting>
  <conditionalFormatting sqref="G3">
    <cfRule type="top10" dxfId="558" priority="28" rank="1"/>
  </conditionalFormatting>
  <conditionalFormatting sqref="H3">
    <cfRule type="top10" dxfId="557" priority="27" rank="1"/>
  </conditionalFormatting>
  <conditionalFormatting sqref="I3">
    <cfRule type="top10" dxfId="556" priority="25" rank="1"/>
  </conditionalFormatting>
  <conditionalFormatting sqref="J3">
    <cfRule type="top10" dxfId="555" priority="26" rank="1"/>
  </conditionalFormatting>
  <conditionalFormatting sqref="E3">
    <cfRule type="top10" dxfId="554" priority="30" rank="1"/>
  </conditionalFormatting>
  <conditionalFormatting sqref="F4">
    <cfRule type="top10" dxfId="553" priority="23" rank="1"/>
  </conditionalFormatting>
  <conditionalFormatting sqref="G4">
    <cfRule type="top10" dxfId="552" priority="22" rank="1"/>
  </conditionalFormatting>
  <conditionalFormatting sqref="H4">
    <cfRule type="top10" dxfId="551" priority="21" rank="1"/>
  </conditionalFormatting>
  <conditionalFormatting sqref="I4">
    <cfRule type="top10" dxfId="550" priority="19" rank="1"/>
  </conditionalFormatting>
  <conditionalFormatting sqref="J4">
    <cfRule type="top10" dxfId="549" priority="20" rank="1"/>
  </conditionalFormatting>
  <conditionalFormatting sqref="E4">
    <cfRule type="top10" dxfId="548" priority="24" rank="1"/>
  </conditionalFormatting>
  <conditionalFormatting sqref="J14">
    <cfRule type="top10" dxfId="547" priority="7" rank="1"/>
  </conditionalFormatting>
  <conditionalFormatting sqref="I14">
    <cfRule type="top10" dxfId="546" priority="8" rank="1"/>
  </conditionalFormatting>
  <conditionalFormatting sqref="H14">
    <cfRule type="top10" dxfId="545" priority="9" rank="1"/>
  </conditionalFormatting>
  <conditionalFormatting sqref="G14">
    <cfRule type="top10" dxfId="544" priority="10" rank="1"/>
  </conditionalFormatting>
  <conditionalFormatting sqref="F14">
    <cfRule type="top10" dxfId="543" priority="11" rank="1"/>
  </conditionalFormatting>
  <conditionalFormatting sqref="E14">
    <cfRule type="top10" dxfId="542" priority="12" rank="1"/>
  </conditionalFormatting>
  <conditionalFormatting sqref="F5">
    <cfRule type="top10" dxfId="541" priority="5" rank="1"/>
  </conditionalFormatting>
  <conditionalFormatting sqref="G5">
    <cfRule type="top10" dxfId="540" priority="4" rank="1"/>
  </conditionalFormatting>
  <conditionalFormatting sqref="H5">
    <cfRule type="top10" dxfId="539" priority="3" rank="1"/>
  </conditionalFormatting>
  <conditionalFormatting sqref="I5">
    <cfRule type="top10" dxfId="538" priority="1" rank="1"/>
  </conditionalFormatting>
  <conditionalFormatting sqref="J5">
    <cfRule type="top10" dxfId="537" priority="2" rank="1"/>
  </conditionalFormatting>
  <conditionalFormatting sqref="E5">
    <cfRule type="top10" dxfId="536" priority="6" rank="1"/>
  </conditionalFormatting>
  <hyperlinks>
    <hyperlink ref="Q1" location="'Virginia OD 2022'!A1" display="Back to Ranking" xr:uid="{F44430D5-BC34-4448-B526-8C7CEA8B30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89E5C8-C05E-46CA-A66F-17A4B31A4A76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3292-C7ED-4148-84D9-BB312504AEE9}">
  <sheetPr codeName="Sheet14"/>
  <dimension ref="A1:Q14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41</v>
      </c>
      <c r="B2" s="16" t="s">
        <v>42</v>
      </c>
      <c r="C2" s="17">
        <v>44691</v>
      </c>
      <c r="D2" s="18" t="s">
        <v>43</v>
      </c>
      <c r="E2" s="19">
        <v>180</v>
      </c>
      <c r="F2" s="19">
        <v>169</v>
      </c>
      <c r="G2" s="19">
        <v>182</v>
      </c>
      <c r="H2" s="19"/>
      <c r="I2" s="19"/>
      <c r="J2" s="19"/>
      <c r="K2" s="23">
        <v>3</v>
      </c>
      <c r="L2" s="23">
        <f>SUM(E2:G2)</f>
        <v>531</v>
      </c>
      <c r="M2" s="24">
        <f>SUM(L2/K2)</f>
        <v>177</v>
      </c>
      <c r="N2" s="25">
        <v>4</v>
      </c>
      <c r="O2" s="26">
        <v>181</v>
      </c>
    </row>
    <row r="3" spans="1:17" x14ac:dyDescent="0.25">
      <c r="A3" s="15" t="s">
        <v>58</v>
      </c>
      <c r="B3" s="16" t="s">
        <v>60</v>
      </c>
      <c r="C3" s="17">
        <v>44740</v>
      </c>
      <c r="D3" s="18" t="s">
        <v>43</v>
      </c>
      <c r="E3" s="19">
        <v>186</v>
      </c>
      <c r="F3" s="19">
        <v>188</v>
      </c>
      <c r="G3" s="19">
        <v>185</v>
      </c>
      <c r="H3" s="19"/>
      <c r="I3" s="19"/>
      <c r="J3" s="19"/>
      <c r="K3" s="23">
        <v>3</v>
      </c>
      <c r="L3" s="23">
        <v>559</v>
      </c>
      <c r="M3" s="24">
        <v>186.33333333333334</v>
      </c>
      <c r="N3" s="25">
        <v>4</v>
      </c>
      <c r="O3" s="26">
        <v>190.33333333333334</v>
      </c>
    </row>
    <row r="4" spans="1:17" x14ac:dyDescent="0.25">
      <c r="A4" s="15" t="s">
        <v>58</v>
      </c>
      <c r="B4" s="16" t="s">
        <v>42</v>
      </c>
      <c r="C4" s="17">
        <v>44824</v>
      </c>
      <c r="D4" s="18" t="s">
        <v>87</v>
      </c>
      <c r="E4" s="19">
        <v>172</v>
      </c>
      <c r="F4" s="19">
        <v>176</v>
      </c>
      <c r="G4" s="19">
        <v>171</v>
      </c>
      <c r="H4" s="19"/>
      <c r="I4" s="19"/>
      <c r="J4" s="19"/>
      <c r="K4" s="23">
        <v>3</v>
      </c>
      <c r="L4" s="23">
        <v>519</v>
      </c>
      <c r="M4" s="24">
        <v>173</v>
      </c>
      <c r="N4" s="25">
        <v>4</v>
      </c>
      <c r="O4" s="26">
        <v>177</v>
      </c>
    </row>
    <row r="6" spans="1:17" x14ac:dyDescent="0.25">
      <c r="K6" s="8">
        <f>SUM(K2:K5)</f>
        <v>9</v>
      </c>
      <c r="L6" s="8">
        <f>SUM(L2:L5)</f>
        <v>1609</v>
      </c>
      <c r="M6" s="7">
        <f>SUM(L6/K6)</f>
        <v>178.77777777777777</v>
      </c>
      <c r="N6" s="8">
        <f>SUM(N2:N5)</f>
        <v>12</v>
      </c>
      <c r="O6" s="13">
        <f>SUM(M6+N6)</f>
        <v>190.77777777777777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57</v>
      </c>
      <c r="B12" s="16" t="s">
        <v>42</v>
      </c>
      <c r="C12" s="17">
        <v>44796</v>
      </c>
      <c r="D12" s="18" t="s">
        <v>83</v>
      </c>
      <c r="E12" s="19">
        <v>185</v>
      </c>
      <c r="F12" s="19">
        <v>179</v>
      </c>
      <c r="G12" s="19">
        <v>190</v>
      </c>
      <c r="H12" s="19"/>
      <c r="I12" s="19"/>
      <c r="J12" s="19"/>
      <c r="K12" s="23">
        <v>3</v>
      </c>
      <c r="L12" s="23">
        <v>554</v>
      </c>
      <c r="M12" s="24">
        <v>184.66666666666666</v>
      </c>
      <c r="N12" s="25">
        <v>3</v>
      </c>
      <c r="O12" s="26">
        <v>187.66666666666666</v>
      </c>
    </row>
    <row r="14" spans="1:17" x14ac:dyDescent="0.25">
      <c r="K14" s="8">
        <f>SUM(K11:K13)</f>
        <v>3</v>
      </c>
      <c r="L14" s="8">
        <f>SUM(L11:L13)</f>
        <v>554</v>
      </c>
      <c r="M14" s="7">
        <f>SUM(L14/K14)</f>
        <v>184.66666666666666</v>
      </c>
      <c r="N14" s="8">
        <f>SUM(N11:N13)</f>
        <v>3</v>
      </c>
      <c r="O14" s="13">
        <f>SUM(M14+N14)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B3:C3 E3:J3" name="Range1_8_2"/>
    <protectedRange algorithmName="SHA-512" hashValue="ON39YdpmFHfN9f47KpiRvqrKx0V9+erV1CNkpWzYhW/Qyc6aT8rEyCrvauWSYGZK2ia3o7vd3akF07acHAFpOA==" saltValue="yVW9XmDwTqEnmpSGai0KYg==" spinCount="100000" sqref="D3" name="Range1_1_5_2"/>
    <protectedRange algorithmName="SHA-512" hashValue="ON39YdpmFHfN9f47KpiRvqrKx0V9+erV1CNkpWzYhW/Qyc6aT8rEyCrvauWSYGZK2ia3o7vd3akF07acHAFpOA==" saltValue="yVW9XmDwTqEnmpSGai0KYg==" spinCount="100000" sqref="B12:C12 E12:J12" name="Range1_22_1"/>
    <protectedRange algorithmName="SHA-512" hashValue="ON39YdpmFHfN9f47KpiRvqrKx0V9+erV1CNkpWzYhW/Qyc6aT8rEyCrvauWSYGZK2ia3o7vd3akF07acHAFpOA==" saltValue="yVW9XmDwTqEnmpSGai0KYg==" spinCount="100000" sqref="D12" name="Range1_1_18_1"/>
    <protectedRange algorithmName="SHA-512" hashValue="ON39YdpmFHfN9f47KpiRvqrKx0V9+erV1CNkpWzYhW/Qyc6aT8rEyCrvauWSYGZK2ia3o7vd3akF07acHAFpOA==" saltValue="yVW9XmDwTqEnmpSGai0KYg==" spinCount="100000" sqref="B4:C4 E4:J4" name="Range1_46"/>
    <protectedRange algorithmName="SHA-512" hashValue="ON39YdpmFHfN9f47KpiRvqrKx0V9+erV1CNkpWzYhW/Qyc6aT8rEyCrvauWSYGZK2ia3o7vd3akF07acHAFpOA==" saltValue="yVW9XmDwTqEnmpSGai0KYg==" spinCount="100000" sqref="D4" name="Range1_1_33"/>
  </protectedRanges>
  <conditionalFormatting sqref="J2">
    <cfRule type="top10" dxfId="535" priority="23" rank="1"/>
  </conditionalFormatting>
  <conditionalFormatting sqref="I2">
    <cfRule type="top10" dxfId="534" priority="24" rank="1"/>
  </conditionalFormatting>
  <conditionalFormatting sqref="H2">
    <cfRule type="top10" dxfId="533" priority="25" rank="1"/>
  </conditionalFormatting>
  <conditionalFormatting sqref="G2">
    <cfRule type="top10" dxfId="532" priority="26" rank="1"/>
  </conditionalFormatting>
  <conditionalFormatting sqref="F2">
    <cfRule type="top10" dxfId="531" priority="27" rank="1"/>
  </conditionalFormatting>
  <conditionalFormatting sqref="E2">
    <cfRule type="top10" dxfId="530" priority="28" rank="1"/>
  </conditionalFormatting>
  <conditionalFormatting sqref="F3">
    <cfRule type="top10" dxfId="529" priority="17" rank="1"/>
  </conditionalFormatting>
  <conditionalFormatting sqref="G3">
    <cfRule type="top10" dxfId="528" priority="18" rank="1"/>
  </conditionalFormatting>
  <conditionalFormatting sqref="H3">
    <cfRule type="top10" dxfId="527" priority="19" rank="1"/>
  </conditionalFormatting>
  <conditionalFormatting sqref="I3">
    <cfRule type="top10" dxfId="526" priority="20" rank="1"/>
  </conditionalFormatting>
  <conditionalFormatting sqref="J3">
    <cfRule type="top10" dxfId="525" priority="21" rank="1"/>
  </conditionalFormatting>
  <conditionalFormatting sqref="E3">
    <cfRule type="top10" dxfId="524" priority="22" rank="1"/>
  </conditionalFormatting>
  <conditionalFormatting sqref="E3:J3">
    <cfRule type="cellIs" dxfId="523" priority="16" operator="equal">
      <formula>200</formula>
    </cfRule>
  </conditionalFormatting>
  <conditionalFormatting sqref="F12">
    <cfRule type="top10" dxfId="522" priority="10" rank="1"/>
  </conditionalFormatting>
  <conditionalFormatting sqref="G12">
    <cfRule type="top10" dxfId="521" priority="11" rank="1"/>
  </conditionalFormatting>
  <conditionalFormatting sqref="H12">
    <cfRule type="top10" dxfId="520" priority="12" rank="1"/>
  </conditionalFormatting>
  <conditionalFormatting sqref="I12">
    <cfRule type="top10" dxfId="519" priority="13" rank="1"/>
  </conditionalFormatting>
  <conditionalFormatting sqref="J12">
    <cfRule type="top10" dxfId="518" priority="14" rank="1"/>
  </conditionalFormatting>
  <conditionalFormatting sqref="E12">
    <cfRule type="top10" dxfId="517" priority="15" rank="1"/>
  </conditionalFormatting>
  <conditionalFormatting sqref="E12:J12">
    <cfRule type="cellIs" dxfId="516" priority="9" operator="equal">
      <formula>200</formula>
    </cfRule>
  </conditionalFormatting>
  <conditionalFormatting sqref="H4">
    <cfRule type="top10" dxfId="515" priority="6" rank="1"/>
  </conditionalFormatting>
  <conditionalFormatting sqref="I4">
    <cfRule type="top10" dxfId="514" priority="7" rank="1"/>
  </conditionalFormatting>
  <conditionalFormatting sqref="J4">
    <cfRule type="top10" dxfId="513" priority="8" rank="1"/>
  </conditionalFormatting>
  <conditionalFormatting sqref="H4:J4">
    <cfRule type="cellIs" dxfId="512" priority="5" operator="equal">
      <formula>200</formula>
    </cfRule>
  </conditionalFormatting>
  <conditionalFormatting sqref="F4">
    <cfRule type="top10" dxfId="511" priority="2" rank="1"/>
  </conditionalFormatting>
  <conditionalFormatting sqref="G4">
    <cfRule type="top10" dxfId="510" priority="3" rank="1"/>
  </conditionalFormatting>
  <conditionalFormatting sqref="E4">
    <cfRule type="top10" dxfId="509" priority="4" rank="1"/>
  </conditionalFormatting>
  <conditionalFormatting sqref="E4:G4">
    <cfRule type="cellIs" dxfId="508" priority="1" operator="equal">
      <formula>200</formula>
    </cfRule>
  </conditionalFormatting>
  <hyperlinks>
    <hyperlink ref="Q1" location="'Virginia OD 2022'!A1" display="Back to Ranking" xr:uid="{9BCCAF08-5682-4CC8-8AD1-C176AD2324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CB523D-B748-44FC-8068-5EA94CB42F2B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75A2-025F-40EE-B495-4385D7E054D1}">
  <sheetPr codeName="Sheet15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76</v>
      </c>
      <c r="C2" s="17">
        <v>44789</v>
      </c>
      <c r="D2" s="18" t="s">
        <v>75</v>
      </c>
      <c r="E2" s="19">
        <v>182</v>
      </c>
      <c r="F2" s="19">
        <v>184</v>
      </c>
      <c r="G2" s="19">
        <v>190</v>
      </c>
      <c r="H2" s="19"/>
      <c r="I2" s="19"/>
      <c r="J2" s="19"/>
      <c r="K2" s="23">
        <v>3</v>
      </c>
      <c r="L2" s="23">
        <v>556</v>
      </c>
      <c r="M2" s="24">
        <v>185.33333333333334</v>
      </c>
      <c r="N2" s="25">
        <v>4</v>
      </c>
      <c r="O2" s="26">
        <v>189.33333333333334</v>
      </c>
    </row>
    <row r="4" spans="1:17" x14ac:dyDescent="0.25">
      <c r="K4" s="8">
        <f>SUM(K2:K3)</f>
        <v>3</v>
      </c>
      <c r="L4" s="8">
        <f>SUM(L2:L3)</f>
        <v>556</v>
      </c>
      <c r="M4" s="7">
        <f>SUM(L4/K4)</f>
        <v>185.33333333333334</v>
      </c>
      <c r="N4" s="8">
        <f>SUM(N2:N3)</f>
        <v>4</v>
      </c>
      <c r="O4" s="13">
        <f>SUM(M4+N4)</f>
        <v>189.33333333333334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4_1"/>
    <protectedRange algorithmName="SHA-512" hashValue="ON39YdpmFHfN9f47KpiRvqrKx0V9+erV1CNkpWzYhW/Qyc6aT8rEyCrvauWSYGZK2ia3o7vd3akF07acHAFpOA==" saltValue="yVW9XmDwTqEnmpSGai0KYg==" spinCount="100000" sqref="D2" name="Range1_1_24_1"/>
  </protectedRanges>
  <conditionalFormatting sqref="I2">
    <cfRule type="top10" dxfId="507" priority="2" rank="1"/>
  </conditionalFormatting>
  <conditionalFormatting sqref="H2">
    <cfRule type="top10" dxfId="506" priority="3" rank="1"/>
  </conditionalFormatting>
  <conditionalFormatting sqref="G2">
    <cfRule type="top10" dxfId="505" priority="4" rank="1"/>
  </conditionalFormatting>
  <conditionalFormatting sqref="F2">
    <cfRule type="top10" dxfId="504" priority="5" rank="1"/>
  </conditionalFormatting>
  <conditionalFormatting sqref="E2">
    <cfRule type="top10" dxfId="503" priority="6" rank="1"/>
  </conditionalFormatting>
  <conditionalFormatting sqref="J2">
    <cfRule type="top10" dxfId="502" priority="7" rank="1"/>
  </conditionalFormatting>
  <conditionalFormatting sqref="E2:J2">
    <cfRule type="cellIs" dxfId="501" priority="1" operator="equal">
      <formula>200</formula>
    </cfRule>
  </conditionalFormatting>
  <hyperlinks>
    <hyperlink ref="Q1" location="'Virginia OD 2022'!A1" display="Back to Ranking" xr:uid="{5EA37448-4BF2-4C8E-BD2F-28558B5B6B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8920CE-5BA0-4060-A2B4-5F7B2650AB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0A4D-A68D-4D5C-92DD-8961D51FF84F}">
  <sheetPr codeName="Sheet17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64</v>
      </c>
      <c r="C2" s="17">
        <v>44751</v>
      </c>
      <c r="D2" s="18" t="s">
        <v>65</v>
      </c>
      <c r="E2" s="19">
        <v>200</v>
      </c>
      <c r="F2" s="19">
        <v>197</v>
      </c>
      <c r="G2" s="19">
        <v>198</v>
      </c>
      <c r="H2" s="19"/>
      <c r="I2" s="19"/>
      <c r="J2" s="19"/>
      <c r="K2" s="23">
        <v>3</v>
      </c>
      <c r="L2" s="23">
        <v>595</v>
      </c>
      <c r="M2" s="24">
        <v>198.33333333333334</v>
      </c>
      <c r="N2" s="25">
        <v>9</v>
      </c>
      <c r="O2" s="26">
        <v>207.33333333333334</v>
      </c>
    </row>
    <row r="4" spans="1:17" x14ac:dyDescent="0.25">
      <c r="K4" s="8">
        <f>SUM(K2:K3)</f>
        <v>3</v>
      </c>
      <c r="L4" s="8">
        <f>SUM(L2:L3)</f>
        <v>595</v>
      </c>
      <c r="M4" s="7">
        <f>SUM(L4/K4)</f>
        <v>198.33333333333334</v>
      </c>
      <c r="N4" s="8">
        <f>SUM(N2:N3)</f>
        <v>9</v>
      </c>
      <c r="O4" s="13">
        <f>SUM(M4+N4)</f>
        <v>207.33333333333334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F2">
    <cfRule type="top10" dxfId="500" priority="5" rank="1"/>
  </conditionalFormatting>
  <conditionalFormatting sqref="G2">
    <cfRule type="top10" dxfId="499" priority="4" rank="1"/>
  </conditionalFormatting>
  <conditionalFormatting sqref="H2">
    <cfRule type="top10" dxfId="498" priority="3" rank="1"/>
  </conditionalFormatting>
  <conditionalFormatting sqref="I2">
    <cfRule type="top10" dxfId="497" priority="1" rank="1"/>
  </conditionalFormatting>
  <conditionalFormatting sqref="J2">
    <cfRule type="top10" dxfId="496" priority="2" rank="1"/>
  </conditionalFormatting>
  <conditionalFormatting sqref="E2">
    <cfRule type="top10" dxfId="495" priority="6" rank="1"/>
  </conditionalFormatting>
  <hyperlinks>
    <hyperlink ref="Q1" location="'Virginia OD 2022'!A1" display="Back to Ranking" xr:uid="{E42172FF-0BBF-41C2-AEA1-8258937EF6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1FA0C8-C640-4B9C-BA62-D7B55A17F9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FC4F-ABC2-4EC8-8CA8-72CCD0A83A4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89</v>
      </c>
      <c r="C2" s="17">
        <v>44819</v>
      </c>
      <c r="D2" s="18" t="s">
        <v>87</v>
      </c>
      <c r="E2" s="19">
        <v>200</v>
      </c>
      <c r="F2" s="19">
        <v>200</v>
      </c>
      <c r="G2" s="19">
        <v>200</v>
      </c>
      <c r="H2" s="19"/>
      <c r="I2" s="19"/>
      <c r="J2" s="19"/>
      <c r="K2" s="23">
        <v>3</v>
      </c>
      <c r="L2" s="23">
        <v>600</v>
      </c>
      <c r="M2" s="24">
        <v>200</v>
      </c>
      <c r="N2" s="25">
        <v>7</v>
      </c>
      <c r="O2" s="26">
        <v>207</v>
      </c>
    </row>
    <row r="4" spans="1:17" x14ac:dyDescent="0.25">
      <c r="K4" s="8">
        <f>SUM(K2:K3)</f>
        <v>3</v>
      </c>
      <c r="L4" s="8">
        <f>SUM(L2:L3)</f>
        <v>600</v>
      </c>
      <c r="M4" s="7">
        <f>SUM(L4/K4)</f>
        <v>200</v>
      </c>
      <c r="N4" s="8">
        <f>SUM(N2:N3)</f>
        <v>7</v>
      </c>
      <c r="O4" s="13">
        <f>SUM(M4+N4)</f>
        <v>207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7"/>
    <protectedRange algorithmName="SHA-512" hashValue="ON39YdpmFHfN9f47KpiRvqrKx0V9+erV1CNkpWzYhW/Qyc6aT8rEyCrvauWSYGZK2ia3o7vd3akF07acHAFpOA==" saltValue="yVW9XmDwTqEnmpSGai0KYg==" spinCount="100000" sqref="D2" name="Range1_1_34"/>
    <protectedRange algorithmName="SHA-512" hashValue="ON39YdpmFHfN9f47KpiRvqrKx0V9+erV1CNkpWzYhW/Qyc6aT8rEyCrvauWSYGZK2ia3o7vd3akF07acHAFpOA==" saltValue="yVW9XmDwTqEnmpSGai0KYg==" spinCount="100000" sqref="E2:H2" name="Range1_3_12"/>
  </protectedRanges>
  <conditionalFormatting sqref="F2">
    <cfRule type="top10" dxfId="494" priority="6" rank="1"/>
  </conditionalFormatting>
  <conditionalFormatting sqref="I2">
    <cfRule type="top10" dxfId="493" priority="3" rank="1"/>
    <cfRule type="top10" dxfId="492" priority="8" rank="1"/>
  </conditionalFormatting>
  <conditionalFormatting sqref="E2">
    <cfRule type="top10" dxfId="491" priority="7" rank="1"/>
  </conditionalFormatting>
  <conditionalFormatting sqref="G2">
    <cfRule type="top10" dxfId="490" priority="5" rank="1"/>
  </conditionalFormatting>
  <conditionalFormatting sqref="H2">
    <cfRule type="top10" dxfId="489" priority="4" rank="1"/>
  </conditionalFormatting>
  <conditionalFormatting sqref="J2">
    <cfRule type="top10" dxfId="488" priority="2" rank="1"/>
  </conditionalFormatting>
  <conditionalFormatting sqref="E2:J2">
    <cfRule type="cellIs" dxfId="487" priority="1" operator="greaterThanOrEqual">
      <formula>200</formula>
    </cfRule>
  </conditionalFormatting>
  <hyperlinks>
    <hyperlink ref="Q1" location="'Virginia OD 2022'!A1" display="Back to Ranking" xr:uid="{72F6DAB3-4959-4E3F-AA1B-66DF26A67D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487DD0-EB3C-4F61-82C7-56B2A3D250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244E-DC83-4F41-B279-D2C62917F58F}">
  <sheetPr codeName="Sheet1"/>
  <dimension ref="A1:Q12"/>
  <sheetViews>
    <sheetView workbookViewId="0">
      <selection activeCell="J17" sqref="J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56</v>
      </c>
      <c r="C2" s="17">
        <v>44733</v>
      </c>
      <c r="D2" s="18" t="s">
        <v>43</v>
      </c>
      <c r="E2" s="19">
        <v>186</v>
      </c>
      <c r="F2" s="19">
        <v>181</v>
      </c>
      <c r="G2" s="19">
        <v>190</v>
      </c>
      <c r="H2" s="19"/>
      <c r="I2" s="19"/>
      <c r="J2" s="19"/>
      <c r="K2" s="23">
        <v>3</v>
      </c>
      <c r="L2" s="23">
        <v>557</v>
      </c>
      <c r="M2" s="24">
        <v>185.66666666666666</v>
      </c>
      <c r="N2" s="25">
        <v>5</v>
      </c>
      <c r="O2" s="26">
        <v>190.66666666666666</v>
      </c>
    </row>
    <row r="3" spans="1:17" x14ac:dyDescent="0.25">
      <c r="A3" s="15" t="s">
        <v>36</v>
      </c>
      <c r="B3" s="16" t="s">
        <v>74</v>
      </c>
      <c r="C3" s="17">
        <v>44768</v>
      </c>
      <c r="D3" s="18" t="s">
        <v>43</v>
      </c>
      <c r="E3" s="19">
        <v>189</v>
      </c>
      <c r="F3" s="19">
        <v>186</v>
      </c>
      <c r="G3" s="19">
        <v>186</v>
      </c>
      <c r="H3" s="19"/>
      <c r="I3" s="19"/>
      <c r="J3" s="19"/>
      <c r="K3" s="23">
        <v>3</v>
      </c>
      <c r="L3" s="23">
        <v>561</v>
      </c>
      <c r="M3" s="24">
        <v>187</v>
      </c>
      <c r="N3" s="25">
        <v>4</v>
      </c>
      <c r="O3" s="26">
        <v>191</v>
      </c>
    </row>
    <row r="5" spans="1:17" x14ac:dyDescent="0.25">
      <c r="K5" s="8">
        <f>SUM(K2:K4)</f>
        <v>6</v>
      </c>
      <c r="L5" s="8">
        <f>SUM(L2:L4)</f>
        <v>1118</v>
      </c>
      <c r="M5" s="7">
        <f>SUM(L5/K5)</f>
        <v>186.33333333333334</v>
      </c>
      <c r="N5" s="8">
        <f>SUM(N2:N4)</f>
        <v>9</v>
      </c>
      <c r="O5" s="13">
        <f>SUM(M5+N5)</f>
        <v>195.33333333333334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58</v>
      </c>
      <c r="B10" s="16" t="s">
        <v>56</v>
      </c>
      <c r="C10" s="17">
        <v>44810</v>
      </c>
      <c r="D10" s="18" t="s">
        <v>83</v>
      </c>
      <c r="E10" s="19">
        <v>181</v>
      </c>
      <c r="F10" s="19">
        <v>187</v>
      </c>
      <c r="G10" s="19">
        <v>186</v>
      </c>
      <c r="H10" s="19"/>
      <c r="I10" s="19"/>
      <c r="J10" s="19"/>
      <c r="K10" s="23">
        <v>3</v>
      </c>
      <c r="L10" s="23">
        <v>554</v>
      </c>
      <c r="M10" s="24">
        <v>184.66666666666666</v>
      </c>
      <c r="N10" s="25">
        <v>6</v>
      </c>
      <c r="O10" s="26">
        <v>190.66666666666666</v>
      </c>
    </row>
    <row r="12" spans="1:17" x14ac:dyDescent="0.25">
      <c r="K12" s="8">
        <f>SUM(K9:K11)</f>
        <v>3</v>
      </c>
      <c r="L12" s="8">
        <f>SUM(L9:L11)</f>
        <v>554</v>
      </c>
      <c r="M12" s="7">
        <f>SUM(L12/K12)</f>
        <v>184.66666666666666</v>
      </c>
      <c r="N12" s="8">
        <f>SUM(N9:N11)</f>
        <v>6</v>
      </c>
      <c r="O12" s="13">
        <f>SUM(M12+N12)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C2" name="Range1_12"/>
    <protectedRange algorithmName="SHA-512" hashValue="ON39YdpmFHfN9f47KpiRvqrKx0V9+erV1CNkpWzYhW/Qyc6aT8rEyCrvauWSYGZK2ia3o7vd3akF07acHAFpOA==" saltValue="yVW9XmDwTqEnmpSGai0KYg==" spinCount="100000" sqref="B2 E2:J2" name="Range1_13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B3:C3 E3:J3" name="Range1_8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B10:C10 E10:J10" name="Range1_44"/>
    <protectedRange algorithmName="SHA-512" hashValue="ON39YdpmFHfN9f47KpiRvqrKx0V9+erV1CNkpWzYhW/Qyc6aT8rEyCrvauWSYGZK2ia3o7vd3akF07acHAFpOA==" saltValue="yVW9XmDwTqEnmpSGai0KYg==" spinCount="100000" sqref="D10" name="Range1_1_31"/>
  </protectedRanges>
  <conditionalFormatting sqref="I2">
    <cfRule type="top10" dxfId="922" priority="16" rank="1"/>
  </conditionalFormatting>
  <conditionalFormatting sqref="H2">
    <cfRule type="top10" dxfId="921" priority="17" rank="1"/>
  </conditionalFormatting>
  <conditionalFormatting sqref="G2">
    <cfRule type="top10" dxfId="920" priority="18" rank="1"/>
  </conditionalFormatting>
  <conditionalFormatting sqref="F2">
    <cfRule type="top10" dxfId="919" priority="19" rank="1"/>
  </conditionalFormatting>
  <conditionalFormatting sqref="E2">
    <cfRule type="top10" dxfId="918" priority="20" rank="1"/>
  </conditionalFormatting>
  <conditionalFormatting sqref="J2">
    <cfRule type="top10" dxfId="917" priority="21" rank="1"/>
  </conditionalFormatting>
  <conditionalFormatting sqref="E2:J2">
    <cfRule type="cellIs" dxfId="916" priority="15" operator="equal">
      <formula>200</formula>
    </cfRule>
  </conditionalFormatting>
  <conditionalFormatting sqref="I3">
    <cfRule type="top10" dxfId="915" priority="9" rank="1"/>
  </conditionalFormatting>
  <conditionalFormatting sqref="H3">
    <cfRule type="top10" dxfId="914" priority="10" rank="1"/>
  </conditionalFormatting>
  <conditionalFormatting sqref="G3">
    <cfRule type="top10" dxfId="913" priority="11" rank="1"/>
  </conditionalFormatting>
  <conditionalFormatting sqref="F3">
    <cfRule type="top10" dxfId="912" priority="12" rank="1"/>
  </conditionalFormatting>
  <conditionalFormatting sqref="E3">
    <cfRule type="top10" dxfId="911" priority="13" rank="1"/>
  </conditionalFormatting>
  <conditionalFormatting sqref="J3">
    <cfRule type="top10" dxfId="910" priority="14" rank="1"/>
  </conditionalFormatting>
  <conditionalFormatting sqref="E3:J3">
    <cfRule type="cellIs" dxfId="909" priority="8" operator="equal">
      <formula>200</formula>
    </cfRule>
  </conditionalFormatting>
  <conditionalFormatting sqref="F10">
    <cfRule type="top10" dxfId="908" priority="2" rank="1"/>
  </conditionalFormatting>
  <conditionalFormatting sqref="G10">
    <cfRule type="top10" dxfId="907" priority="3" rank="1"/>
  </conditionalFormatting>
  <conditionalFormatting sqref="H10">
    <cfRule type="top10" dxfId="906" priority="4" rank="1"/>
  </conditionalFormatting>
  <conditionalFormatting sqref="I10">
    <cfRule type="top10" dxfId="905" priority="5" rank="1"/>
  </conditionalFormatting>
  <conditionalFormatting sqref="J10">
    <cfRule type="top10" dxfId="904" priority="6" rank="1"/>
  </conditionalFormatting>
  <conditionalFormatting sqref="E10">
    <cfRule type="top10" dxfId="903" priority="7" rank="1"/>
  </conditionalFormatting>
  <conditionalFormatting sqref="E10:J10">
    <cfRule type="cellIs" dxfId="902" priority="1" operator="equal">
      <formula>200</formula>
    </cfRule>
  </conditionalFormatting>
  <hyperlinks>
    <hyperlink ref="Q1" location="'Virginia OD 2022'!A1" display="Back to Ranking" xr:uid="{7F177234-AAA3-4265-B567-ED2E41D62B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0FE19E-4AF6-452F-BC28-26EFD3C6CA57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A080-8B08-4CD7-A67F-625893EE051A}">
  <sheetPr codeName="Sheet18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71</v>
      </c>
      <c r="C2" s="17">
        <v>44763</v>
      </c>
      <c r="D2" s="18" t="s">
        <v>43</v>
      </c>
      <c r="E2" s="19">
        <v>200.001</v>
      </c>
      <c r="F2" s="19">
        <v>197</v>
      </c>
      <c r="G2" s="19">
        <v>199</v>
      </c>
      <c r="H2" s="19">
        <v>198</v>
      </c>
      <c r="I2" s="19">
        <v>199</v>
      </c>
      <c r="J2" s="19">
        <v>197</v>
      </c>
      <c r="K2" s="23">
        <v>6</v>
      </c>
      <c r="L2" s="23">
        <v>1190.001</v>
      </c>
      <c r="M2" s="24">
        <v>198.33349999999999</v>
      </c>
      <c r="N2" s="25">
        <v>12</v>
      </c>
      <c r="O2" s="26">
        <v>210.33349999999999</v>
      </c>
    </row>
    <row r="4" spans="1:17" x14ac:dyDescent="0.25">
      <c r="K4" s="8">
        <f>SUM(K2:K3)</f>
        <v>6</v>
      </c>
      <c r="L4" s="8">
        <f>SUM(L2:L3)</f>
        <v>1190.001</v>
      </c>
      <c r="M4" s="7">
        <f>SUM(L4/K4)</f>
        <v>198.33349999999999</v>
      </c>
      <c r="N4" s="8">
        <f>SUM(N2:N3)</f>
        <v>12</v>
      </c>
      <c r="O4" s="13">
        <f>SUM(M4+N4)</f>
        <v>210.33349999999999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9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7_1"/>
  </protectedRanges>
  <conditionalFormatting sqref="F2">
    <cfRule type="top10" dxfId="486" priority="6" rank="1"/>
  </conditionalFormatting>
  <conditionalFormatting sqref="I2">
    <cfRule type="top10" dxfId="485" priority="3" rank="1"/>
    <cfRule type="top10" dxfId="484" priority="8" rank="1"/>
  </conditionalFormatting>
  <conditionalFormatting sqref="E2">
    <cfRule type="top10" dxfId="483" priority="7" rank="1"/>
  </conditionalFormatting>
  <conditionalFormatting sqref="G2">
    <cfRule type="top10" dxfId="482" priority="5" rank="1"/>
  </conditionalFormatting>
  <conditionalFormatting sqref="H2">
    <cfRule type="top10" dxfId="481" priority="4" rank="1"/>
  </conditionalFormatting>
  <conditionalFormatting sqref="J2">
    <cfRule type="top10" dxfId="480" priority="2" rank="1"/>
  </conditionalFormatting>
  <conditionalFormatting sqref="E2:J2">
    <cfRule type="cellIs" dxfId="479" priority="1" operator="greaterThanOrEqual">
      <formula>200</formula>
    </cfRule>
  </conditionalFormatting>
  <hyperlinks>
    <hyperlink ref="Q1" location="'Virginia OD 2022'!A1" display="Back to Ranking" xr:uid="{7A696514-8698-4659-A931-3C153492D4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80611B-4D2E-4C6F-8267-C68064AAC9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3AA0-0259-4701-8F92-032AA3927380}">
  <sheetPr codeName="Sheet19"/>
  <dimension ref="A1:Q4"/>
  <sheetViews>
    <sheetView workbookViewId="0">
      <selection activeCell="B28" sqref="B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73</v>
      </c>
      <c r="C2" s="17">
        <v>44763</v>
      </c>
      <c r="D2" s="18" t="s">
        <v>43</v>
      </c>
      <c r="E2" s="19">
        <v>198</v>
      </c>
      <c r="F2" s="19">
        <v>194</v>
      </c>
      <c r="G2" s="19">
        <v>196</v>
      </c>
      <c r="H2" s="19">
        <v>197</v>
      </c>
      <c r="I2" s="19">
        <v>198</v>
      </c>
      <c r="J2" s="19">
        <v>191</v>
      </c>
      <c r="K2" s="23">
        <v>6</v>
      </c>
      <c r="L2" s="23">
        <v>1174</v>
      </c>
      <c r="M2" s="24">
        <v>195.66666666666666</v>
      </c>
      <c r="N2" s="25">
        <v>4</v>
      </c>
      <c r="O2" s="26">
        <v>199.66666666666666</v>
      </c>
    </row>
    <row r="4" spans="1:17" x14ac:dyDescent="0.25">
      <c r="K4" s="8">
        <f>SUM(K2:K3)</f>
        <v>6</v>
      </c>
      <c r="L4" s="8">
        <f>SUM(L2:L3)</f>
        <v>1174</v>
      </c>
      <c r="M4" s="7">
        <f>SUM(L4/K4)</f>
        <v>195.66666666666666</v>
      </c>
      <c r="N4" s="8">
        <f>SUM(N2:N3)</f>
        <v>4</v>
      </c>
      <c r="O4" s="13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9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7_1"/>
  </protectedRanges>
  <conditionalFormatting sqref="F2">
    <cfRule type="top10" dxfId="478" priority="6" rank="1"/>
  </conditionalFormatting>
  <conditionalFormatting sqref="I2">
    <cfRule type="top10" dxfId="477" priority="3" rank="1"/>
    <cfRule type="top10" dxfId="476" priority="8" rank="1"/>
  </conditionalFormatting>
  <conditionalFormatting sqref="E2">
    <cfRule type="top10" dxfId="475" priority="7" rank="1"/>
  </conditionalFormatting>
  <conditionalFormatting sqref="G2">
    <cfRule type="top10" dxfId="474" priority="5" rank="1"/>
  </conditionalFormatting>
  <conditionalFormatting sqref="H2">
    <cfRule type="top10" dxfId="473" priority="4" rank="1"/>
  </conditionalFormatting>
  <conditionalFormatting sqref="J2">
    <cfRule type="top10" dxfId="472" priority="2" rank="1"/>
  </conditionalFormatting>
  <conditionalFormatting sqref="E2:J2">
    <cfRule type="cellIs" dxfId="471" priority="1" operator="greaterThanOrEqual">
      <formula>200</formula>
    </cfRule>
  </conditionalFormatting>
  <hyperlinks>
    <hyperlink ref="Q1" location="'Virginia OD 2022'!A1" display="Back to Ranking" xr:uid="{6D1E4829-1122-4F1E-AC13-A094C731C3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D09BCF-84CF-4E7F-A9AE-3A313533C1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523C-2A1E-4E1E-AC27-A603F4900B3D}">
  <sheetPr codeName="Sheet35"/>
  <dimension ref="A1:Q4"/>
  <sheetViews>
    <sheetView workbookViewId="0">
      <selection activeCell="C18" sqref="C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80</v>
      </c>
      <c r="C2" s="17">
        <v>44807</v>
      </c>
      <c r="D2" s="18" t="s">
        <v>77</v>
      </c>
      <c r="E2" s="19">
        <v>182</v>
      </c>
      <c r="F2" s="19">
        <v>189</v>
      </c>
      <c r="G2" s="19">
        <v>181</v>
      </c>
      <c r="H2" s="19">
        <v>186</v>
      </c>
      <c r="I2" s="19"/>
      <c r="J2" s="19"/>
      <c r="K2" s="23">
        <v>4</v>
      </c>
      <c r="L2" s="23">
        <v>738</v>
      </c>
      <c r="M2" s="24">
        <v>184.5</v>
      </c>
      <c r="N2" s="25">
        <v>2</v>
      </c>
      <c r="O2" s="26">
        <v>186.5</v>
      </c>
    </row>
    <row r="4" spans="1:17" x14ac:dyDescent="0.25">
      <c r="K4" s="8">
        <f>SUM(K2:K3)</f>
        <v>4</v>
      </c>
      <c r="L4" s="8">
        <f>SUM(L2:L3)</f>
        <v>738</v>
      </c>
      <c r="M4" s="7">
        <f>SUM(L4/K4)</f>
        <v>184.5</v>
      </c>
      <c r="N4" s="8">
        <f>SUM(N2:N3)</f>
        <v>2</v>
      </c>
      <c r="O4" s="13">
        <f>SUM(M4+N4)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470" priority="5" rank="1"/>
  </conditionalFormatting>
  <conditionalFormatting sqref="G2">
    <cfRule type="top10" dxfId="469" priority="4" rank="1"/>
  </conditionalFormatting>
  <conditionalFormatting sqref="H2">
    <cfRule type="top10" dxfId="468" priority="3" rank="1"/>
  </conditionalFormatting>
  <conditionalFormatting sqref="I2">
    <cfRule type="top10" dxfId="467" priority="1" rank="1"/>
  </conditionalFormatting>
  <conditionalFormatting sqref="J2">
    <cfRule type="top10" dxfId="466" priority="2" rank="1"/>
  </conditionalFormatting>
  <conditionalFormatting sqref="E2">
    <cfRule type="top10" dxfId="465" priority="6" rank="1"/>
  </conditionalFormatting>
  <hyperlinks>
    <hyperlink ref="Q1" location="'Virginia OD 2022'!A1" display="Back to Ranking" xr:uid="{96EA686B-8FA1-49F3-BC59-9F8E228FAB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C3730F-C7C0-4EC7-9842-65D24C0108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06EF-20E9-4ECB-A72A-2BC010995A76}">
  <sheetPr codeName="Sheet20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31</v>
      </c>
      <c r="C2" s="17">
        <v>44653</v>
      </c>
      <c r="D2" s="18" t="s">
        <v>33</v>
      </c>
      <c r="E2" s="19">
        <v>176</v>
      </c>
      <c r="F2" s="19">
        <v>175</v>
      </c>
      <c r="G2" s="19">
        <v>189</v>
      </c>
      <c r="H2" s="19">
        <v>176</v>
      </c>
      <c r="I2" s="19"/>
      <c r="J2" s="19"/>
      <c r="K2" s="23">
        <v>4</v>
      </c>
      <c r="L2" s="23">
        <v>716</v>
      </c>
      <c r="M2" s="24">
        <v>179</v>
      </c>
      <c r="N2" s="25">
        <v>2</v>
      </c>
      <c r="O2" s="26">
        <v>181</v>
      </c>
    </row>
    <row r="3" spans="1:17" x14ac:dyDescent="0.25">
      <c r="A3" s="15" t="s">
        <v>32</v>
      </c>
      <c r="B3" s="16" t="s">
        <v>31</v>
      </c>
      <c r="C3" s="17">
        <v>44701</v>
      </c>
      <c r="D3" s="18" t="s">
        <v>33</v>
      </c>
      <c r="E3" s="19">
        <v>182</v>
      </c>
      <c r="F3" s="19">
        <v>179</v>
      </c>
      <c r="G3" s="19">
        <v>181</v>
      </c>
      <c r="H3" s="19"/>
      <c r="I3" s="19"/>
      <c r="J3" s="19"/>
      <c r="K3" s="23">
        <v>3</v>
      </c>
      <c r="L3" s="23">
        <v>542</v>
      </c>
      <c r="M3" s="24">
        <v>180.66666666666666</v>
      </c>
      <c r="N3" s="25">
        <v>2</v>
      </c>
      <c r="O3" s="26">
        <v>182.66666666666666</v>
      </c>
    </row>
    <row r="4" spans="1:17" x14ac:dyDescent="0.25">
      <c r="A4" s="15" t="s">
        <v>32</v>
      </c>
      <c r="B4" s="16" t="s">
        <v>31</v>
      </c>
      <c r="C4" s="17">
        <v>44807</v>
      </c>
      <c r="D4" s="18" t="s">
        <v>77</v>
      </c>
      <c r="E4" s="19">
        <v>191</v>
      </c>
      <c r="F4" s="19">
        <v>197</v>
      </c>
      <c r="G4" s="19">
        <v>191</v>
      </c>
      <c r="H4" s="19">
        <v>181</v>
      </c>
      <c r="I4" s="19"/>
      <c r="J4" s="19"/>
      <c r="K4" s="23">
        <v>4</v>
      </c>
      <c r="L4" s="23">
        <v>760</v>
      </c>
      <c r="M4" s="24">
        <v>190</v>
      </c>
      <c r="N4" s="25">
        <v>4</v>
      </c>
      <c r="O4" s="26">
        <v>194</v>
      </c>
    </row>
    <row r="6" spans="1:17" x14ac:dyDescent="0.25">
      <c r="K6" s="8">
        <f>SUM(K2:K5)</f>
        <v>11</v>
      </c>
      <c r="L6" s="8">
        <f>SUM(L2:L5)</f>
        <v>2018</v>
      </c>
      <c r="M6" s="7">
        <f>SUM(L6/K6)</f>
        <v>183.45454545454547</v>
      </c>
      <c r="N6" s="8">
        <f>SUM(N2:N5)</f>
        <v>8</v>
      </c>
      <c r="O6" s="13">
        <f>SUM(M6+N6)</f>
        <v>191.45454545454547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20</v>
      </c>
      <c r="B13" s="16" t="s">
        <v>31</v>
      </c>
      <c r="C13" s="17">
        <v>44792</v>
      </c>
      <c r="D13" s="18" t="s">
        <v>77</v>
      </c>
      <c r="E13" s="19">
        <v>176</v>
      </c>
      <c r="F13" s="19">
        <v>189</v>
      </c>
      <c r="G13" s="19">
        <v>184</v>
      </c>
      <c r="H13" s="19"/>
      <c r="I13" s="19"/>
      <c r="J13" s="19"/>
      <c r="K13" s="23">
        <v>3</v>
      </c>
      <c r="L13" s="23">
        <v>549</v>
      </c>
      <c r="M13" s="24">
        <v>183</v>
      </c>
      <c r="N13" s="25">
        <v>5</v>
      </c>
      <c r="O13" s="26">
        <v>188</v>
      </c>
    </row>
    <row r="15" spans="1:17" x14ac:dyDescent="0.25">
      <c r="K15" s="8">
        <f>SUM(K12:K14)</f>
        <v>3</v>
      </c>
      <c r="L15" s="8">
        <f>SUM(L12:L14)</f>
        <v>549</v>
      </c>
      <c r="M15" s="7">
        <f>SUM(L15/K15)</f>
        <v>183</v>
      </c>
      <c r="N15" s="8">
        <f>SUM(N12:N14)</f>
        <v>5</v>
      </c>
      <c r="O15" s="13">
        <f>SUM(M15+N15)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E13:J13 B13:C13" name="Range1_16"/>
    <protectedRange algorithmName="SHA-512" hashValue="ON39YdpmFHfN9f47KpiRvqrKx0V9+erV1CNkpWzYhW/Qyc6aT8rEyCrvauWSYGZK2ia3o7vd3akF07acHAFpOA==" saltValue="yVW9XmDwTqEnmpSGai0KYg==" spinCount="100000" sqref="D13" name="Range1_1_14"/>
    <protectedRange algorithmName="SHA-512" hashValue="ON39YdpmFHfN9f47KpiRvqrKx0V9+erV1CNkpWzYhW/Qyc6aT8rEyCrvauWSYGZK2ia3o7vd3akF07acHAFpOA==" saltValue="yVW9XmDwTqEnmpSGai0KYg==" spinCount="100000" sqref="I4:J4 B4:C4" name="Range1_7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_1"/>
  </protectedRanges>
  <conditionalFormatting sqref="F2">
    <cfRule type="top10" dxfId="464" priority="29" rank="1"/>
  </conditionalFormatting>
  <conditionalFormatting sqref="G2">
    <cfRule type="top10" dxfId="463" priority="28" rank="1"/>
  </conditionalFormatting>
  <conditionalFormatting sqref="H2">
    <cfRule type="top10" dxfId="462" priority="27" rank="1"/>
  </conditionalFormatting>
  <conditionalFormatting sqref="I2">
    <cfRule type="top10" dxfId="461" priority="25" rank="1"/>
  </conditionalFormatting>
  <conditionalFormatting sqref="J2">
    <cfRule type="top10" dxfId="460" priority="26" rank="1"/>
  </conditionalFormatting>
  <conditionalFormatting sqref="E2">
    <cfRule type="top10" dxfId="459" priority="30" rank="1"/>
  </conditionalFormatting>
  <conditionalFormatting sqref="F3">
    <cfRule type="top10" dxfId="458" priority="23" rank="1"/>
  </conditionalFormatting>
  <conditionalFormatting sqref="G3">
    <cfRule type="top10" dxfId="457" priority="22" rank="1"/>
  </conditionalFormatting>
  <conditionalFormatting sqref="H3">
    <cfRule type="top10" dxfId="456" priority="21" rank="1"/>
  </conditionalFormatting>
  <conditionalFormatting sqref="I3">
    <cfRule type="top10" dxfId="455" priority="19" rank="1"/>
  </conditionalFormatting>
  <conditionalFormatting sqref="J3">
    <cfRule type="top10" dxfId="454" priority="20" rank="1"/>
  </conditionalFormatting>
  <conditionalFormatting sqref="E3">
    <cfRule type="top10" dxfId="453" priority="24" rank="1"/>
  </conditionalFormatting>
  <conditionalFormatting sqref="E13">
    <cfRule type="top10" dxfId="452" priority="12" rank="1"/>
  </conditionalFormatting>
  <conditionalFormatting sqref="F13">
    <cfRule type="top10" dxfId="451" priority="11" rank="1"/>
  </conditionalFormatting>
  <conditionalFormatting sqref="G13">
    <cfRule type="top10" dxfId="450" priority="10" rank="1"/>
  </conditionalFormatting>
  <conditionalFormatting sqref="H13">
    <cfRule type="top10" dxfId="449" priority="9" rank="1"/>
  </conditionalFormatting>
  <conditionalFormatting sqref="I13">
    <cfRule type="top10" dxfId="448" priority="8" rank="1"/>
  </conditionalFormatting>
  <conditionalFormatting sqref="J13">
    <cfRule type="top10" dxfId="447" priority="7" rank="1"/>
  </conditionalFormatting>
  <conditionalFormatting sqref="F4">
    <cfRule type="top10" dxfId="446" priority="5" rank="1"/>
  </conditionalFormatting>
  <conditionalFormatting sqref="G4">
    <cfRule type="top10" dxfId="445" priority="4" rank="1"/>
  </conditionalFormatting>
  <conditionalFormatting sqref="H4">
    <cfRule type="top10" dxfId="444" priority="3" rank="1"/>
  </conditionalFormatting>
  <conditionalFormatting sqref="I4">
    <cfRule type="top10" dxfId="443" priority="1" rank="1"/>
  </conditionalFormatting>
  <conditionalFormatting sqref="J4">
    <cfRule type="top10" dxfId="442" priority="2" rank="1"/>
  </conditionalFormatting>
  <conditionalFormatting sqref="E4">
    <cfRule type="top10" dxfId="441" priority="6" rank="1"/>
  </conditionalFormatting>
  <hyperlinks>
    <hyperlink ref="Q1" location="'Virginia OD 2022'!A1" display="Back to Ranking" xr:uid="{D4784581-A6F1-4FB5-9788-0C73B96B0F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4F1D88-408E-4A8F-8D91-1117118B23A4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031F3-7796-4B9B-A533-A8A58421600D}">
  <sheetPr codeName="Sheet21"/>
  <dimension ref="A1:Q17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50</v>
      </c>
      <c r="C2" s="17">
        <v>44712</v>
      </c>
      <c r="D2" s="18" t="s">
        <v>47</v>
      </c>
      <c r="E2" s="19">
        <v>195</v>
      </c>
      <c r="F2" s="19">
        <v>196</v>
      </c>
      <c r="G2" s="19">
        <v>196.001</v>
      </c>
      <c r="H2" s="19"/>
      <c r="I2" s="19"/>
      <c r="J2" s="19"/>
      <c r="K2" s="23">
        <v>3</v>
      </c>
      <c r="L2" s="23">
        <v>587.00099999999998</v>
      </c>
      <c r="M2" s="24">
        <v>195.667</v>
      </c>
      <c r="N2" s="25">
        <v>6</v>
      </c>
      <c r="O2" s="26">
        <v>201.667</v>
      </c>
    </row>
    <row r="3" spans="1:17" x14ac:dyDescent="0.25">
      <c r="A3" s="15" t="s">
        <v>53</v>
      </c>
      <c r="B3" s="16" t="s">
        <v>50</v>
      </c>
      <c r="C3" s="17">
        <v>44763</v>
      </c>
      <c r="D3" s="18" t="s">
        <v>43</v>
      </c>
      <c r="E3" s="19">
        <v>199</v>
      </c>
      <c r="F3" s="19">
        <v>196</v>
      </c>
      <c r="G3" s="19">
        <v>196</v>
      </c>
      <c r="H3" s="19">
        <v>197</v>
      </c>
      <c r="I3" s="19">
        <v>197</v>
      </c>
      <c r="J3" s="19">
        <v>196</v>
      </c>
      <c r="K3" s="23">
        <v>6</v>
      </c>
      <c r="L3" s="23">
        <v>1181</v>
      </c>
      <c r="M3" s="24">
        <v>196.83333333333334</v>
      </c>
      <c r="N3" s="25">
        <v>4</v>
      </c>
      <c r="O3" s="26">
        <v>200.83333333333334</v>
      </c>
    </row>
    <row r="4" spans="1:17" x14ac:dyDescent="0.25">
      <c r="A4" s="15" t="s">
        <v>53</v>
      </c>
      <c r="B4" s="16" t="s">
        <v>50</v>
      </c>
      <c r="C4" s="17">
        <v>44768</v>
      </c>
      <c r="D4" s="18" t="s">
        <v>43</v>
      </c>
      <c r="E4" s="19">
        <v>198</v>
      </c>
      <c r="F4" s="19">
        <v>195</v>
      </c>
      <c r="G4" s="19">
        <v>198</v>
      </c>
      <c r="H4" s="19"/>
      <c r="I4" s="19"/>
      <c r="J4" s="19"/>
      <c r="K4" s="23">
        <v>3</v>
      </c>
      <c r="L4" s="23">
        <v>591</v>
      </c>
      <c r="M4" s="24">
        <v>197</v>
      </c>
      <c r="N4" s="25">
        <v>7</v>
      </c>
      <c r="O4" s="26">
        <v>204</v>
      </c>
    </row>
    <row r="5" spans="1:17" x14ac:dyDescent="0.25">
      <c r="A5" s="15" t="s">
        <v>53</v>
      </c>
      <c r="B5" s="16" t="s">
        <v>50</v>
      </c>
      <c r="C5" s="17">
        <v>44775</v>
      </c>
      <c r="D5" s="18" t="s">
        <v>43</v>
      </c>
      <c r="E5" s="19">
        <v>198</v>
      </c>
      <c r="F5" s="19">
        <v>195</v>
      </c>
      <c r="G5" s="19">
        <v>196</v>
      </c>
      <c r="H5" s="19"/>
      <c r="I5" s="19"/>
      <c r="J5" s="19"/>
      <c r="K5" s="23">
        <v>3</v>
      </c>
      <c r="L5" s="23">
        <v>589</v>
      </c>
      <c r="M5" s="24">
        <v>196.33333333333334</v>
      </c>
      <c r="N5" s="25">
        <v>9</v>
      </c>
      <c r="O5" s="26">
        <v>205.33333333333334</v>
      </c>
    </row>
    <row r="6" spans="1:17" x14ac:dyDescent="0.25">
      <c r="A6" s="15" t="s">
        <v>53</v>
      </c>
      <c r="B6" s="16" t="s">
        <v>50</v>
      </c>
      <c r="C6" s="17">
        <v>44803</v>
      </c>
      <c r="D6" s="18" t="s">
        <v>83</v>
      </c>
      <c r="E6" s="19">
        <v>197</v>
      </c>
      <c r="F6" s="19">
        <v>194</v>
      </c>
      <c r="G6" s="19">
        <v>198</v>
      </c>
      <c r="H6" s="19"/>
      <c r="I6" s="19"/>
      <c r="J6" s="19"/>
      <c r="K6" s="23">
        <v>3</v>
      </c>
      <c r="L6" s="23">
        <v>589</v>
      </c>
      <c r="M6" s="24">
        <v>196.33333333333334</v>
      </c>
      <c r="N6" s="25">
        <v>11</v>
      </c>
      <c r="O6" s="26">
        <v>207.33333333333334</v>
      </c>
    </row>
    <row r="7" spans="1:17" x14ac:dyDescent="0.25">
      <c r="A7" s="61" t="s">
        <v>53</v>
      </c>
      <c r="B7" s="62" t="s">
        <v>50</v>
      </c>
      <c r="C7" s="63">
        <v>44814</v>
      </c>
      <c r="D7" s="61" t="s">
        <v>75</v>
      </c>
      <c r="E7" s="65">
        <v>196</v>
      </c>
      <c r="F7" s="65">
        <v>195.01</v>
      </c>
      <c r="G7" s="65">
        <v>195</v>
      </c>
      <c r="H7" s="65">
        <v>194</v>
      </c>
      <c r="I7" s="65">
        <v>195</v>
      </c>
      <c r="J7" s="64">
        <v>198</v>
      </c>
      <c r="K7" s="66">
        <f>COUNT(E7:J7)</f>
        <v>6</v>
      </c>
      <c r="L7" s="66">
        <f>SUM(E7:J7)</f>
        <v>1173.01</v>
      </c>
      <c r="M7" s="67">
        <f>IFERROR(L7/K7,0)</f>
        <v>195.50166666666667</v>
      </c>
      <c r="N7" s="65">
        <v>8</v>
      </c>
      <c r="O7" s="68">
        <f>SUM(M7+N7)</f>
        <v>203.50166666666667</v>
      </c>
    </row>
    <row r="9" spans="1:17" x14ac:dyDescent="0.25">
      <c r="K9" s="8">
        <f>SUM(K2:K8)</f>
        <v>24</v>
      </c>
      <c r="L9" s="8">
        <f>SUM(L2:L8)</f>
        <v>4710.0110000000004</v>
      </c>
      <c r="M9" s="7">
        <f>SUM(L9/K9)</f>
        <v>196.25045833333334</v>
      </c>
      <c r="N9" s="8">
        <f>SUM(N2:N8)</f>
        <v>45</v>
      </c>
      <c r="O9" s="13">
        <f>SUM(M9+N9)</f>
        <v>241.25045833333334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57</v>
      </c>
      <c r="B14" s="16" t="s">
        <v>50</v>
      </c>
      <c r="C14" s="17">
        <v>44789</v>
      </c>
      <c r="D14" s="18" t="s">
        <v>75</v>
      </c>
      <c r="E14" s="19">
        <v>191</v>
      </c>
      <c r="F14" s="19">
        <v>191</v>
      </c>
      <c r="G14" s="19">
        <v>193</v>
      </c>
      <c r="H14" s="19"/>
      <c r="I14" s="19"/>
      <c r="J14" s="19"/>
      <c r="K14" s="23">
        <v>3</v>
      </c>
      <c r="L14" s="23">
        <v>575</v>
      </c>
      <c r="M14" s="24">
        <v>191.66666666666666</v>
      </c>
      <c r="N14" s="25">
        <v>4</v>
      </c>
      <c r="O14" s="26">
        <v>195.66666666666666</v>
      </c>
    </row>
    <row r="15" spans="1:17" x14ac:dyDescent="0.25">
      <c r="A15" s="15" t="s">
        <v>57</v>
      </c>
      <c r="B15" s="16" t="s">
        <v>50</v>
      </c>
      <c r="C15" s="17">
        <v>44817</v>
      </c>
      <c r="D15" s="18" t="s">
        <v>87</v>
      </c>
      <c r="E15" s="19">
        <v>195</v>
      </c>
      <c r="F15" s="19">
        <v>195</v>
      </c>
      <c r="G15" s="19">
        <v>197</v>
      </c>
      <c r="H15" s="19"/>
      <c r="I15" s="19"/>
      <c r="J15" s="19"/>
      <c r="K15" s="23">
        <v>3</v>
      </c>
      <c r="L15" s="23">
        <v>587</v>
      </c>
      <c r="M15" s="24">
        <v>195.66666666666666</v>
      </c>
      <c r="N15" s="25">
        <v>9</v>
      </c>
      <c r="O15" s="26">
        <v>204.66666666666666</v>
      </c>
    </row>
    <row r="17" spans="11:15" x14ac:dyDescent="0.25">
      <c r="K17" s="8">
        <f>SUM(K11:K16)</f>
        <v>6</v>
      </c>
      <c r="L17" s="8">
        <f>SUM(L11:L16)</f>
        <v>1162</v>
      </c>
      <c r="M17" s="7">
        <f>SUM(L17/K17)</f>
        <v>193.66666666666666</v>
      </c>
      <c r="N17" s="8">
        <f>SUM(N11:N16)</f>
        <v>13</v>
      </c>
      <c r="O17" s="13">
        <f>SUM(M17+N17)</f>
        <v>206.66666666666666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B3:C3 I3:J3" name="Range1_19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7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8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B14:C14 E14:J14" name="Range1_35"/>
    <protectedRange algorithmName="SHA-512" hashValue="ON39YdpmFHfN9f47KpiRvqrKx0V9+erV1CNkpWzYhW/Qyc6aT8rEyCrvauWSYGZK2ia3o7vd3akF07acHAFpOA==" saltValue="yVW9XmDwTqEnmpSGai0KYg==" spinCount="100000" sqref="D14" name="Range1_1_25"/>
    <protectedRange algorithmName="SHA-512" hashValue="ON39YdpmFHfN9f47KpiRvqrKx0V9+erV1CNkpWzYhW/Qyc6aT8rEyCrvauWSYGZK2ia3o7vd3akF07acHAFpOA==" saltValue="yVW9XmDwTqEnmpSGai0KYg==" spinCount="100000" sqref="I6:J6 B6:C6" name="Range1_37_2"/>
    <protectedRange algorithmName="SHA-512" hashValue="ON39YdpmFHfN9f47KpiRvqrKx0V9+erV1CNkpWzYhW/Qyc6aT8rEyCrvauWSYGZK2ia3o7vd3akF07acHAFpOA==" saltValue="yVW9XmDwTqEnmpSGai0KYg==" spinCount="100000" sqref="D6" name="Range1_1_27_2"/>
    <protectedRange algorithmName="SHA-512" hashValue="ON39YdpmFHfN9f47KpiRvqrKx0V9+erV1CNkpWzYhW/Qyc6aT8rEyCrvauWSYGZK2ia3o7vd3akF07acHAFpOA==" saltValue="yVW9XmDwTqEnmpSGai0KYg==" spinCount="100000" sqref="E6:H6" name="Range1_3_10_2"/>
    <protectedRange algorithmName="SHA-512" hashValue="ON39YdpmFHfN9f47KpiRvqrKx0V9+erV1CNkpWzYhW/Qyc6aT8rEyCrvauWSYGZK2ia3o7vd3akF07acHAFpOA==" saltValue="yVW9XmDwTqEnmpSGai0KYg==" spinCount="100000" sqref="E15:J15 B15:C15" name="Range1_49"/>
    <protectedRange algorithmName="SHA-512" hashValue="ON39YdpmFHfN9f47KpiRvqrKx0V9+erV1CNkpWzYhW/Qyc6aT8rEyCrvauWSYGZK2ia3o7vd3akF07acHAFpOA==" saltValue="yVW9XmDwTqEnmpSGai0KYg==" spinCount="100000" sqref="D15" name="Range1_1_36"/>
  </protectedRanges>
  <conditionalFormatting sqref="F2">
    <cfRule type="top10" dxfId="440" priority="48" rank="1"/>
  </conditionalFormatting>
  <conditionalFormatting sqref="G2">
    <cfRule type="top10" dxfId="439" priority="49" rank="1"/>
  </conditionalFormatting>
  <conditionalFormatting sqref="H2">
    <cfRule type="top10" dxfId="438" priority="50" rank="1"/>
  </conditionalFormatting>
  <conditionalFormatting sqref="I2">
    <cfRule type="top10" dxfId="437" priority="51" rank="1"/>
  </conditionalFormatting>
  <conditionalFormatting sqref="J2">
    <cfRule type="top10" dxfId="436" priority="52" rank="1"/>
  </conditionalFormatting>
  <conditionalFormatting sqref="E2">
    <cfRule type="top10" dxfId="435" priority="53" rank="1"/>
  </conditionalFormatting>
  <conditionalFormatting sqref="F3">
    <cfRule type="top10" dxfId="434" priority="45" rank="1"/>
  </conditionalFormatting>
  <conditionalFormatting sqref="I3">
    <cfRule type="top10" dxfId="433" priority="42" rank="1"/>
    <cfRule type="top10" dxfId="432" priority="47" rank="1"/>
  </conditionalFormatting>
  <conditionalFormatting sqref="E3">
    <cfRule type="top10" dxfId="431" priority="46" rank="1"/>
  </conditionalFormatting>
  <conditionalFormatting sqref="G3">
    <cfRule type="top10" dxfId="430" priority="44" rank="1"/>
  </conditionalFormatting>
  <conditionalFormatting sqref="H3">
    <cfRule type="top10" dxfId="429" priority="43" rank="1"/>
  </conditionalFormatting>
  <conditionalFormatting sqref="J3">
    <cfRule type="top10" dxfId="428" priority="41" rank="1"/>
  </conditionalFormatting>
  <conditionalFormatting sqref="E3:J3">
    <cfRule type="cellIs" dxfId="427" priority="40" operator="greaterThanOrEqual">
      <formula>200</formula>
    </cfRule>
  </conditionalFormatting>
  <conditionalFormatting sqref="F4">
    <cfRule type="top10" dxfId="426" priority="37" rank="1"/>
  </conditionalFormatting>
  <conditionalFormatting sqref="I4">
    <cfRule type="top10" dxfId="425" priority="34" rank="1"/>
    <cfRule type="top10" dxfId="424" priority="39" rank="1"/>
  </conditionalFormatting>
  <conditionalFormatting sqref="E4">
    <cfRule type="top10" dxfId="423" priority="38" rank="1"/>
  </conditionalFormatting>
  <conditionalFormatting sqref="G4">
    <cfRule type="top10" dxfId="422" priority="36" rank="1"/>
  </conditionalFormatting>
  <conditionalFormatting sqref="H4">
    <cfRule type="top10" dxfId="421" priority="35" rank="1"/>
  </conditionalFormatting>
  <conditionalFormatting sqref="J4">
    <cfRule type="top10" dxfId="420" priority="33" rank="1"/>
  </conditionalFormatting>
  <conditionalFormatting sqref="E4:J4">
    <cfRule type="cellIs" dxfId="419" priority="32" operator="greaterThanOrEqual">
      <formula>200</formula>
    </cfRule>
  </conditionalFormatting>
  <conditionalFormatting sqref="F5">
    <cfRule type="top10" dxfId="418" priority="29" rank="1"/>
  </conditionalFormatting>
  <conditionalFormatting sqref="I5">
    <cfRule type="top10" dxfId="417" priority="26" rank="1"/>
    <cfRule type="top10" dxfId="416" priority="31" rank="1"/>
  </conditionalFormatting>
  <conditionalFormatting sqref="E5">
    <cfRule type="top10" dxfId="415" priority="30" rank="1"/>
  </conditionalFormatting>
  <conditionalFormatting sqref="G5">
    <cfRule type="top10" dxfId="414" priority="28" rank="1"/>
  </conditionalFormatting>
  <conditionalFormatting sqref="H5">
    <cfRule type="top10" dxfId="413" priority="27" rank="1"/>
  </conditionalFormatting>
  <conditionalFormatting sqref="J5">
    <cfRule type="top10" dxfId="412" priority="25" rank="1"/>
  </conditionalFormatting>
  <conditionalFormatting sqref="E5:J5">
    <cfRule type="cellIs" dxfId="411" priority="24" operator="greaterThanOrEqual">
      <formula>200</formula>
    </cfRule>
  </conditionalFormatting>
  <conditionalFormatting sqref="E14:J14">
    <cfRule type="cellIs" dxfId="410" priority="23" operator="equal">
      <formula>200</formula>
    </cfRule>
  </conditionalFormatting>
  <conditionalFormatting sqref="F14">
    <cfRule type="top10" dxfId="409" priority="17" rank="1"/>
  </conditionalFormatting>
  <conditionalFormatting sqref="G14">
    <cfRule type="top10" dxfId="408" priority="18" rank="1"/>
  </conditionalFormatting>
  <conditionalFormatting sqref="H14">
    <cfRule type="top10" dxfId="407" priority="19" rank="1"/>
  </conditionalFormatting>
  <conditionalFormatting sqref="I14">
    <cfRule type="top10" dxfId="406" priority="20" rank="1"/>
  </conditionalFormatting>
  <conditionalFormatting sqref="J14">
    <cfRule type="top10" dxfId="405" priority="21" rank="1"/>
  </conditionalFormatting>
  <conditionalFormatting sqref="E14">
    <cfRule type="top10" dxfId="404" priority="22" rank="1"/>
  </conditionalFormatting>
  <conditionalFormatting sqref="F6">
    <cfRule type="top10" dxfId="403" priority="14" rank="1"/>
  </conditionalFormatting>
  <conditionalFormatting sqref="I6">
    <cfRule type="top10" dxfId="402" priority="11" rank="1"/>
    <cfRule type="top10" dxfId="401" priority="16" rank="1"/>
  </conditionalFormatting>
  <conditionalFormatting sqref="E6">
    <cfRule type="top10" dxfId="400" priority="15" rank="1"/>
  </conditionalFormatting>
  <conditionalFormatting sqref="G6">
    <cfRule type="top10" dxfId="399" priority="13" rank="1"/>
  </conditionalFormatting>
  <conditionalFormatting sqref="H6">
    <cfRule type="top10" dxfId="398" priority="12" rank="1"/>
  </conditionalFormatting>
  <conditionalFormatting sqref="J6">
    <cfRule type="top10" dxfId="397" priority="10" rank="1"/>
  </conditionalFormatting>
  <conditionalFormatting sqref="E6:J6">
    <cfRule type="cellIs" dxfId="396" priority="9" operator="greaterThanOrEqual">
      <formula>200</formula>
    </cfRule>
  </conditionalFormatting>
  <conditionalFormatting sqref="F15">
    <cfRule type="top10" dxfId="395" priority="3" rank="1"/>
  </conditionalFormatting>
  <conditionalFormatting sqref="G15">
    <cfRule type="top10" dxfId="394" priority="4" rank="1"/>
  </conditionalFormatting>
  <conditionalFormatting sqref="H15">
    <cfRule type="top10" dxfId="393" priority="5" rank="1"/>
  </conditionalFormatting>
  <conditionalFormatting sqref="I15">
    <cfRule type="top10" dxfId="392" priority="6" rank="1"/>
  </conditionalFormatting>
  <conditionalFormatting sqref="J15">
    <cfRule type="top10" dxfId="391" priority="7" rank="1"/>
  </conditionalFormatting>
  <conditionalFormatting sqref="E15">
    <cfRule type="top10" dxfId="390" priority="8" rank="1"/>
  </conditionalFormatting>
  <conditionalFormatting sqref="E15:J15">
    <cfRule type="cellIs" dxfId="389" priority="2" operator="equal">
      <formula>200</formula>
    </cfRule>
  </conditionalFormatting>
  <conditionalFormatting sqref="E7:J7">
    <cfRule type="cellIs" dxfId="388" priority="1" stopIfTrue="1" operator="greaterThanOrEqual">
      <formula>200</formula>
    </cfRule>
  </conditionalFormatting>
  <hyperlinks>
    <hyperlink ref="Q1" location="'Virginia OD 2022'!A1" display="Back to Ranking" xr:uid="{9D407CD0-E123-4731-8F8B-891C815919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B1F316-4929-4AB5-A976-C238CC76054E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B184B-AE20-4A55-A5F5-9146AF29F722}">
  <sheetPr codeName="Sheet22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44</v>
      </c>
      <c r="C2" s="17">
        <v>44701</v>
      </c>
      <c r="D2" s="18" t="s">
        <v>33</v>
      </c>
      <c r="E2" s="19">
        <v>182</v>
      </c>
      <c r="F2" s="19">
        <v>185</v>
      </c>
      <c r="G2" s="19">
        <v>185</v>
      </c>
      <c r="H2" s="19"/>
      <c r="I2" s="19"/>
      <c r="J2" s="19"/>
      <c r="K2" s="23">
        <v>3</v>
      </c>
      <c r="L2" s="23">
        <v>552</v>
      </c>
      <c r="M2" s="24">
        <v>184</v>
      </c>
      <c r="N2" s="25">
        <v>3</v>
      </c>
      <c r="O2" s="26">
        <v>187</v>
      </c>
    </row>
    <row r="3" spans="1:17" x14ac:dyDescent="0.25">
      <c r="A3" s="15" t="s">
        <v>32</v>
      </c>
      <c r="B3" s="16" t="s">
        <v>44</v>
      </c>
      <c r="C3" s="17">
        <v>44751</v>
      </c>
      <c r="D3" s="18" t="s">
        <v>65</v>
      </c>
      <c r="E3" s="19">
        <v>197</v>
      </c>
      <c r="F3" s="19">
        <v>199.001</v>
      </c>
      <c r="G3" s="19">
        <v>191</v>
      </c>
      <c r="H3" s="19"/>
      <c r="I3" s="19"/>
      <c r="J3" s="19"/>
      <c r="K3" s="23">
        <v>3</v>
      </c>
      <c r="L3" s="23">
        <v>587.00099999999998</v>
      </c>
      <c r="M3" s="24">
        <v>195.667</v>
      </c>
      <c r="N3" s="25">
        <v>4</v>
      </c>
      <c r="O3" s="26">
        <v>199.667</v>
      </c>
    </row>
    <row r="5" spans="1:17" x14ac:dyDescent="0.25">
      <c r="K5" s="8">
        <f>SUM(K2:K4)</f>
        <v>6</v>
      </c>
      <c r="L5" s="8">
        <f>SUM(L2:L4)</f>
        <v>1139.001</v>
      </c>
      <c r="M5" s="7">
        <f>SUM(L5/K5)</f>
        <v>189.83349999999999</v>
      </c>
      <c r="N5" s="8">
        <f>SUM(N2:N4)</f>
        <v>7</v>
      </c>
      <c r="O5" s="13">
        <f>SUM(M5+N5)</f>
        <v>196.83349999999999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F2">
    <cfRule type="top10" dxfId="387" priority="11" rank="1"/>
  </conditionalFormatting>
  <conditionalFormatting sqref="G2">
    <cfRule type="top10" dxfId="386" priority="10" rank="1"/>
  </conditionalFormatting>
  <conditionalFormatting sqref="H2">
    <cfRule type="top10" dxfId="385" priority="9" rank="1"/>
  </conditionalFormatting>
  <conditionalFormatting sqref="I2">
    <cfRule type="top10" dxfId="384" priority="7" rank="1"/>
  </conditionalFormatting>
  <conditionalFormatting sqref="J2">
    <cfRule type="top10" dxfId="383" priority="8" rank="1"/>
  </conditionalFormatting>
  <conditionalFormatting sqref="E2">
    <cfRule type="top10" dxfId="382" priority="12" rank="1"/>
  </conditionalFormatting>
  <conditionalFormatting sqref="F3">
    <cfRule type="top10" dxfId="381" priority="5" rank="1"/>
  </conditionalFormatting>
  <conditionalFormatting sqref="G3">
    <cfRule type="top10" dxfId="380" priority="4" rank="1"/>
  </conditionalFormatting>
  <conditionalFormatting sqref="H3">
    <cfRule type="top10" dxfId="379" priority="3" rank="1"/>
  </conditionalFormatting>
  <conditionalFormatting sqref="I3">
    <cfRule type="top10" dxfId="378" priority="1" rank="1"/>
  </conditionalFormatting>
  <conditionalFormatting sqref="J3">
    <cfRule type="top10" dxfId="377" priority="2" rank="1"/>
  </conditionalFormatting>
  <conditionalFormatting sqref="E3">
    <cfRule type="top10" dxfId="376" priority="6" rank="1"/>
  </conditionalFormatting>
  <hyperlinks>
    <hyperlink ref="Q1" location="'Virginia OD 2022'!A1" display="Back to Ranking" xr:uid="{58F35981-55AF-4BE3-83D5-5D8C14A35B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EBA8AB-9D40-45A6-B63E-5373F95776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7366-0AFB-4B6D-A925-50B5F911864A}">
  <sheetPr codeName="Sheet23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35</v>
      </c>
      <c r="C2" s="17">
        <v>44653</v>
      </c>
      <c r="D2" s="18" t="s">
        <v>33</v>
      </c>
      <c r="E2" s="19">
        <v>170</v>
      </c>
      <c r="F2" s="19">
        <v>172</v>
      </c>
      <c r="G2" s="19">
        <v>169</v>
      </c>
      <c r="H2" s="19"/>
      <c r="I2" s="19"/>
      <c r="J2" s="19"/>
      <c r="K2" s="23">
        <v>3</v>
      </c>
      <c r="L2" s="23">
        <v>511</v>
      </c>
      <c r="M2" s="24">
        <v>170.33333333333334</v>
      </c>
      <c r="N2" s="25">
        <v>5</v>
      </c>
      <c r="O2" s="26">
        <v>175.33333333333334</v>
      </c>
    </row>
    <row r="4" spans="1:17" x14ac:dyDescent="0.25">
      <c r="K4" s="8">
        <f>SUM(K2:K3)</f>
        <v>3</v>
      </c>
      <c r="L4" s="8">
        <f>SUM(L2:L3)</f>
        <v>511</v>
      </c>
      <c r="M4" s="7">
        <f>SUM(L4/K4)</f>
        <v>170.33333333333334</v>
      </c>
      <c r="N4" s="8">
        <f>SUM(N2:N3)</f>
        <v>5</v>
      </c>
      <c r="O4" s="13">
        <f>SUM(M4+N4)</f>
        <v>175.33333333333334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375" priority="1" rank="1"/>
  </conditionalFormatting>
  <conditionalFormatting sqref="I2">
    <cfRule type="top10" dxfId="374" priority="2" rank="1"/>
  </conditionalFormatting>
  <conditionalFormatting sqref="H2">
    <cfRule type="top10" dxfId="373" priority="3" rank="1"/>
  </conditionalFormatting>
  <conditionalFormatting sqref="G2">
    <cfRule type="top10" dxfId="372" priority="4" rank="1"/>
  </conditionalFormatting>
  <conditionalFormatting sqref="F2">
    <cfRule type="top10" dxfId="371" priority="5" rank="1"/>
  </conditionalFormatting>
  <conditionalFormatting sqref="E2">
    <cfRule type="top10" dxfId="370" priority="6" rank="1"/>
  </conditionalFormatting>
  <hyperlinks>
    <hyperlink ref="Q1" location="'Virginia OD 2022'!A1" display="Back to Ranking" xr:uid="{D7671442-AF8C-4991-9913-55EA72B7C6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2C28DD-A18D-4EB6-95D3-3D5DA19145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7EE0-3479-4A78-8225-6EC8A65D2129}">
  <sheetPr codeName="Sheet24"/>
  <dimension ref="A1:Q23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63</v>
      </c>
      <c r="C2" s="17">
        <v>44721</v>
      </c>
      <c r="D2" s="18" t="s">
        <v>62</v>
      </c>
      <c r="E2" s="19">
        <v>191</v>
      </c>
      <c r="F2" s="19">
        <v>195</v>
      </c>
      <c r="G2" s="19">
        <v>194</v>
      </c>
      <c r="H2" s="19"/>
      <c r="I2" s="19"/>
      <c r="J2" s="19"/>
      <c r="K2" s="23">
        <v>3</v>
      </c>
      <c r="L2" s="23">
        <v>580</v>
      </c>
      <c r="M2" s="24">
        <v>193.33333333333334</v>
      </c>
      <c r="N2" s="25">
        <v>6</v>
      </c>
      <c r="O2" s="26">
        <v>199.33333333333334</v>
      </c>
    </row>
    <row r="3" spans="1:17" x14ac:dyDescent="0.25">
      <c r="A3" s="15" t="s">
        <v>53</v>
      </c>
      <c r="B3" s="16" t="s">
        <v>63</v>
      </c>
      <c r="C3" s="17">
        <v>44761</v>
      </c>
      <c r="D3" s="18" t="s">
        <v>43</v>
      </c>
      <c r="E3" s="19">
        <v>192</v>
      </c>
      <c r="F3" s="19">
        <v>196</v>
      </c>
      <c r="G3" s="19">
        <v>199</v>
      </c>
      <c r="H3" s="19"/>
      <c r="I3" s="19"/>
      <c r="J3" s="19"/>
      <c r="K3" s="23">
        <v>3</v>
      </c>
      <c r="L3" s="23">
        <v>587</v>
      </c>
      <c r="M3" s="24">
        <v>195.66666666666666</v>
      </c>
      <c r="N3" s="25">
        <v>4</v>
      </c>
      <c r="O3" s="26">
        <v>199.66666666666666</v>
      </c>
    </row>
    <row r="4" spans="1:17" x14ac:dyDescent="0.25">
      <c r="A4" s="15" t="s">
        <v>53</v>
      </c>
      <c r="B4" s="16" t="s">
        <v>63</v>
      </c>
      <c r="C4" s="17">
        <v>44763</v>
      </c>
      <c r="D4" s="18" t="s">
        <v>43</v>
      </c>
      <c r="E4" s="19">
        <v>197</v>
      </c>
      <c r="F4" s="19">
        <v>195</v>
      </c>
      <c r="G4" s="19">
        <v>196</v>
      </c>
      <c r="H4" s="19">
        <v>198</v>
      </c>
      <c r="I4" s="19">
        <v>191</v>
      </c>
      <c r="J4" s="19">
        <v>198</v>
      </c>
      <c r="K4" s="23">
        <v>6</v>
      </c>
      <c r="L4" s="23">
        <v>1175</v>
      </c>
      <c r="M4" s="24">
        <v>195.83333333333334</v>
      </c>
      <c r="N4" s="25">
        <v>4</v>
      </c>
      <c r="O4" s="26">
        <v>199.83333333333334</v>
      </c>
    </row>
    <row r="5" spans="1:17" x14ac:dyDescent="0.25">
      <c r="A5" s="15" t="s">
        <v>53</v>
      </c>
      <c r="B5" s="16" t="s">
        <v>63</v>
      </c>
      <c r="C5" s="17">
        <v>44768</v>
      </c>
      <c r="D5" s="18" t="s">
        <v>43</v>
      </c>
      <c r="E5" s="19">
        <v>192</v>
      </c>
      <c r="F5" s="19">
        <v>199</v>
      </c>
      <c r="G5" s="19">
        <v>197</v>
      </c>
      <c r="H5" s="19"/>
      <c r="I5" s="19"/>
      <c r="J5" s="19"/>
      <c r="K5" s="23">
        <v>3</v>
      </c>
      <c r="L5" s="23">
        <v>588</v>
      </c>
      <c r="M5" s="24">
        <v>196</v>
      </c>
      <c r="N5" s="25">
        <v>5</v>
      </c>
      <c r="O5" s="26">
        <v>201</v>
      </c>
    </row>
    <row r="6" spans="1:17" x14ac:dyDescent="0.25">
      <c r="A6" s="15" t="s">
        <v>53</v>
      </c>
      <c r="B6" s="16" t="s">
        <v>63</v>
      </c>
      <c r="C6" s="17">
        <v>44775</v>
      </c>
      <c r="D6" s="18" t="s">
        <v>43</v>
      </c>
      <c r="E6" s="19">
        <v>196</v>
      </c>
      <c r="F6" s="19">
        <v>195.001</v>
      </c>
      <c r="G6" s="19">
        <v>194</v>
      </c>
      <c r="H6" s="19"/>
      <c r="I6" s="19"/>
      <c r="J6" s="19"/>
      <c r="K6" s="23">
        <v>3</v>
      </c>
      <c r="L6" s="23">
        <v>585.00099999999998</v>
      </c>
      <c r="M6" s="24">
        <v>195.00033333333332</v>
      </c>
      <c r="N6" s="25">
        <v>6</v>
      </c>
      <c r="O6" s="26">
        <v>201.00033333333332</v>
      </c>
    </row>
    <row r="7" spans="1:17" x14ac:dyDescent="0.25">
      <c r="A7" s="15" t="s">
        <v>53</v>
      </c>
      <c r="B7" s="16" t="s">
        <v>63</v>
      </c>
      <c r="C7" s="17">
        <v>44789</v>
      </c>
      <c r="D7" s="18" t="s">
        <v>75</v>
      </c>
      <c r="E7" s="19">
        <v>197</v>
      </c>
      <c r="F7" s="19">
        <v>198</v>
      </c>
      <c r="G7" s="19">
        <v>196</v>
      </c>
      <c r="H7" s="19"/>
      <c r="I7" s="19"/>
      <c r="J7" s="19"/>
      <c r="K7" s="23">
        <v>3</v>
      </c>
      <c r="L7" s="23">
        <v>591</v>
      </c>
      <c r="M7" s="24">
        <v>197</v>
      </c>
      <c r="N7" s="25">
        <v>6</v>
      </c>
      <c r="O7" s="26">
        <v>203</v>
      </c>
    </row>
    <row r="8" spans="1:17" x14ac:dyDescent="0.25">
      <c r="A8" s="15" t="s">
        <v>53</v>
      </c>
      <c r="B8" s="16" t="s">
        <v>63</v>
      </c>
      <c r="C8" s="17">
        <v>44782</v>
      </c>
      <c r="D8" s="18" t="s">
        <v>83</v>
      </c>
      <c r="E8" s="19">
        <v>199.001</v>
      </c>
      <c r="F8" s="19">
        <v>194</v>
      </c>
      <c r="G8" s="19">
        <v>193</v>
      </c>
      <c r="H8" s="19"/>
      <c r="I8" s="19"/>
      <c r="J8" s="19"/>
      <c r="K8" s="23">
        <v>3</v>
      </c>
      <c r="L8" s="23">
        <v>586.00099999999998</v>
      </c>
      <c r="M8" s="24">
        <v>195.33366666666666</v>
      </c>
      <c r="N8" s="25">
        <v>6</v>
      </c>
      <c r="O8" s="26">
        <v>201.33366666666666</v>
      </c>
    </row>
    <row r="9" spans="1:17" x14ac:dyDescent="0.25">
      <c r="A9" s="15" t="s">
        <v>53</v>
      </c>
      <c r="B9" s="16" t="s">
        <v>63</v>
      </c>
      <c r="C9" s="17">
        <v>44796</v>
      </c>
      <c r="D9" s="18" t="s">
        <v>83</v>
      </c>
      <c r="E9" s="19">
        <v>193</v>
      </c>
      <c r="F9" s="19">
        <v>192</v>
      </c>
      <c r="G9" s="19">
        <v>193</v>
      </c>
      <c r="H9" s="19"/>
      <c r="I9" s="19"/>
      <c r="J9" s="19"/>
      <c r="K9" s="23">
        <v>3</v>
      </c>
      <c r="L9" s="23">
        <v>578</v>
      </c>
      <c r="M9" s="24">
        <v>192.66666666666666</v>
      </c>
      <c r="N9" s="25">
        <v>4</v>
      </c>
      <c r="O9" s="26">
        <v>196.66666666666666</v>
      </c>
    </row>
    <row r="10" spans="1:17" x14ac:dyDescent="0.25">
      <c r="A10" s="15" t="s">
        <v>53</v>
      </c>
      <c r="B10" s="16" t="s">
        <v>63</v>
      </c>
      <c r="C10" s="17">
        <v>44824</v>
      </c>
      <c r="D10" s="18" t="s">
        <v>87</v>
      </c>
      <c r="E10" s="19">
        <v>197</v>
      </c>
      <c r="F10" s="19">
        <v>200</v>
      </c>
      <c r="G10" s="19">
        <v>198.001</v>
      </c>
      <c r="H10" s="19"/>
      <c r="I10" s="19"/>
      <c r="J10" s="19"/>
      <c r="K10" s="23">
        <v>3</v>
      </c>
      <c r="L10" s="23">
        <v>595.00099999999998</v>
      </c>
      <c r="M10" s="24">
        <v>198.33366666666666</v>
      </c>
      <c r="N10" s="25">
        <v>8</v>
      </c>
      <c r="O10" s="26">
        <v>206.33366666666666</v>
      </c>
    </row>
    <row r="11" spans="1:17" x14ac:dyDescent="0.25">
      <c r="A11" s="15" t="s">
        <v>53</v>
      </c>
      <c r="B11" s="16" t="s">
        <v>63</v>
      </c>
      <c r="C11" s="17">
        <v>44819</v>
      </c>
      <c r="D11" s="18" t="s">
        <v>87</v>
      </c>
      <c r="E11" s="19">
        <v>200.001</v>
      </c>
      <c r="F11" s="19">
        <v>199</v>
      </c>
      <c r="G11" s="19">
        <v>200</v>
      </c>
      <c r="H11" s="19"/>
      <c r="I11" s="19"/>
      <c r="J11" s="19"/>
      <c r="K11" s="23">
        <v>3</v>
      </c>
      <c r="L11" s="23">
        <v>599.00099999999998</v>
      </c>
      <c r="M11" s="24">
        <v>199.667</v>
      </c>
      <c r="N11" s="25">
        <v>6</v>
      </c>
      <c r="O11" s="26">
        <v>205.667</v>
      </c>
    </row>
    <row r="12" spans="1:17" x14ac:dyDescent="0.25">
      <c r="A12" s="15" t="s">
        <v>53</v>
      </c>
      <c r="B12" s="16" t="s">
        <v>63</v>
      </c>
      <c r="C12" s="17">
        <v>44817</v>
      </c>
      <c r="D12" s="18" t="s">
        <v>87</v>
      </c>
      <c r="E12" s="19">
        <v>196</v>
      </c>
      <c r="F12" s="19">
        <v>200</v>
      </c>
      <c r="G12" s="19">
        <v>197</v>
      </c>
      <c r="H12" s="19"/>
      <c r="I12" s="19"/>
      <c r="J12" s="19"/>
      <c r="K12" s="23">
        <v>3</v>
      </c>
      <c r="L12" s="23">
        <v>593</v>
      </c>
      <c r="M12" s="24">
        <v>197.66666666666666</v>
      </c>
      <c r="N12" s="25">
        <v>7</v>
      </c>
      <c r="O12" s="26">
        <v>204.67</v>
      </c>
    </row>
    <row r="13" spans="1:17" x14ac:dyDescent="0.25">
      <c r="A13" s="61" t="s">
        <v>53</v>
      </c>
      <c r="B13" s="62" t="s">
        <v>63</v>
      </c>
      <c r="C13" s="63">
        <v>44814</v>
      </c>
      <c r="D13" s="61" t="s">
        <v>75</v>
      </c>
      <c r="E13" s="65">
        <v>198</v>
      </c>
      <c r="F13" s="65">
        <v>195</v>
      </c>
      <c r="G13" s="65">
        <v>199</v>
      </c>
      <c r="H13" s="65">
        <v>197</v>
      </c>
      <c r="I13" s="65">
        <v>193</v>
      </c>
      <c r="J13" s="65">
        <v>195</v>
      </c>
      <c r="K13" s="66">
        <f>COUNT(E13:J13)</f>
        <v>6</v>
      </c>
      <c r="L13" s="66">
        <f>SUM(E13:J13)</f>
        <v>1177</v>
      </c>
      <c r="M13" s="67">
        <f>IFERROR(L13/K13,0)</f>
        <v>196.16666666666666</v>
      </c>
      <c r="N13" s="65">
        <v>6</v>
      </c>
      <c r="O13" s="68">
        <f>SUM(M13+N13)</f>
        <v>202.16666666666666</v>
      </c>
    </row>
    <row r="15" spans="1:17" x14ac:dyDescent="0.25">
      <c r="K15" s="8">
        <f>SUM(K2:K14)</f>
        <v>42</v>
      </c>
      <c r="L15" s="8">
        <f>SUM(L2:L14)</f>
        <v>8234.0040000000008</v>
      </c>
      <c r="M15" s="7">
        <f>SUM(L15/K15)</f>
        <v>196.04771428571431</v>
      </c>
      <c r="N15" s="8">
        <f>SUM(N2:N14)</f>
        <v>68</v>
      </c>
      <c r="O15" s="13">
        <f>SUM(M15+N15)</f>
        <v>264.04771428571428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36</v>
      </c>
      <c r="B21" s="16" t="s">
        <v>63</v>
      </c>
      <c r="C21" s="17">
        <v>44803</v>
      </c>
      <c r="D21" s="18" t="s">
        <v>83</v>
      </c>
      <c r="E21" s="19">
        <v>190</v>
      </c>
      <c r="F21" s="19">
        <v>194</v>
      </c>
      <c r="G21" s="19">
        <v>194</v>
      </c>
      <c r="H21" s="19"/>
      <c r="I21" s="19"/>
      <c r="J21" s="19"/>
      <c r="K21" s="23">
        <v>3</v>
      </c>
      <c r="L21" s="23">
        <v>578</v>
      </c>
      <c r="M21" s="24">
        <v>192.66666666666666</v>
      </c>
      <c r="N21" s="25">
        <v>7</v>
      </c>
      <c r="O21" s="26">
        <v>199.66666666666666</v>
      </c>
    </row>
    <row r="23" spans="1:15" x14ac:dyDescent="0.25">
      <c r="K23" s="8">
        <f>SUM(K21:K22)</f>
        <v>3</v>
      </c>
      <c r="L23" s="8">
        <f>SUM(L21:L22)</f>
        <v>578</v>
      </c>
      <c r="M23" s="7">
        <f>SUM(L23/K23)</f>
        <v>192.66666666666666</v>
      </c>
      <c r="N23" s="8">
        <f>SUM(N21:N22)</f>
        <v>7</v>
      </c>
      <c r="O23" s="13">
        <f>SUM(M23+N23)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20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B3:C3 I3:J3" name="Range1_16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B4:C4 I4:J4" name="Range1_19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7_1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28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8"/>
    <protectedRange algorithmName="SHA-512" hashValue="ON39YdpmFHfN9f47KpiRvqrKx0V9+erV1CNkpWzYhW/Qyc6aT8rEyCrvauWSYGZK2ia3o7vd3akF07acHAFpOA==" saltValue="yVW9XmDwTqEnmpSGai0KYg==" spinCount="100000" sqref="I7:J7 B7:C7" name="Range1_33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9"/>
    <protectedRange algorithmName="SHA-512" hashValue="ON39YdpmFHfN9f47KpiRvqrKx0V9+erV1CNkpWzYhW/Qyc6aT8rEyCrvauWSYGZK2ia3o7vd3akF07acHAFpOA==" saltValue="yVW9XmDwTqEnmpSGai0KYg==" spinCount="100000" sqref="I8:J8 B8:C8" name="Range1_11_2"/>
    <protectedRange algorithmName="SHA-512" hashValue="ON39YdpmFHfN9f47KpiRvqrKx0V9+erV1CNkpWzYhW/Qyc6aT8rEyCrvauWSYGZK2ia3o7vd3akF07acHAFpOA==" saltValue="yVW9XmDwTqEnmpSGai0KYg==" spinCount="100000" sqref="D8" name="Range1_1_18_1"/>
    <protectedRange algorithmName="SHA-512" hashValue="ON39YdpmFHfN9f47KpiRvqrKx0V9+erV1CNkpWzYhW/Qyc6aT8rEyCrvauWSYGZK2ia3o7vd3akF07acHAFpOA==" saltValue="yVW9XmDwTqEnmpSGai0KYg==" spinCount="100000" sqref="E8:H8" name="Range1_3_7_1"/>
    <protectedRange algorithmName="SHA-512" hashValue="ON39YdpmFHfN9f47KpiRvqrKx0V9+erV1CNkpWzYhW/Qyc6aT8rEyCrvauWSYGZK2ia3o7vd3akF07acHAFpOA==" saltValue="yVW9XmDwTqEnmpSGai0KYg==" spinCount="100000" sqref="I9:J9 B9:C9" name="Range1_20"/>
    <protectedRange algorithmName="SHA-512" hashValue="ON39YdpmFHfN9f47KpiRvqrKx0V9+erV1CNkpWzYhW/Qyc6aT8rEyCrvauWSYGZK2ia3o7vd3akF07acHAFpOA==" saltValue="yVW9XmDwTqEnmpSGai0KYg==" spinCount="100000" sqref="D9" name="Range1_1_17"/>
    <protectedRange algorithmName="SHA-512" hashValue="ON39YdpmFHfN9f47KpiRvqrKx0V9+erV1CNkpWzYhW/Qyc6aT8rEyCrvauWSYGZK2ia3o7vd3akF07acHAFpOA==" saltValue="yVW9XmDwTqEnmpSGai0KYg==" spinCount="100000" sqref="E9:H9" name="Range1_3_7_2"/>
    <protectedRange algorithmName="SHA-512" hashValue="ON39YdpmFHfN9f47KpiRvqrKx0V9+erV1CNkpWzYhW/Qyc6aT8rEyCrvauWSYGZK2ia3o7vd3akF07acHAFpOA==" saltValue="yVW9XmDwTqEnmpSGai0KYg==" spinCount="100000" sqref="I10:J10 B10:C10" name="Range1_43"/>
    <protectedRange algorithmName="SHA-512" hashValue="ON39YdpmFHfN9f47KpiRvqrKx0V9+erV1CNkpWzYhW/Qyc6aT8rEyCrvauWSYGZK2ia3o7vd3akF07acHAFpOA==" saltValue="yVW9XmDwTqEnmpSGai0KYg==" spinCount="100000" sqref="D10" name="Range1_1_32"/>
    <protectedRange algorithmName="SHA-512" hashValue="ON39YdpmFHfN9f47KpiRvqrKx0V9+erV1CNkpWzYhW/Qyc6aT8rEyCrvauWSYGZK2ia3o7vd3akF07acHAFpOA==" saltValue="yVW9XmDwTqEnmpSGai0KYg==" spinCount="100000" sqref="E10:H10" name="Range1_3_11"/>
    <protectedRange algorithmName="SHA-512" hashValue="ON39YdpmFHfN9f47KpiRvqrKx0V9+erV1CNkpWzYhW/Qyc6aT8rEyCrvauWSYGZK2ia3o7vd3akF07acHAFpOA==" saltValue="yVW9XmDwTqEnmpSGai0KYg==" spinCount="100000" sqref="I11:J11 B11:C11" name="Range1_47"/>
    <protectedRange algorithmName="SHA-512" hashValue="ON39YdpmFHfN9f47KpiRvqrKx0V9+erV1CNkpWzYhW/Qyc6aT8rEyCrvauWSYGZK2ia3o7vd3akF07acHAFpOA==" saltValue="yVW9XmDwTqEnmpSGai0KYg==" spinCount="100000" sqref="D11" name="Range1_1_34"/>
    <protectedRange algorithmName="SHA-512" hashValue="ON39YdpmFHfN9f47KpiRvqrKx0V9+erV1CNkpWzYhW/Qyc6aT8rEyCrvauWSYGZK2ia3o7vd3akF07acHAFpOA==" saltValue="yVW9XmDwTqEnmpSGai0KYg==" spinCount="100000" sqref="E11:H11" name="Range1_3_12"/>
    <protectedRange algorithmName="SHA-512" hashValue="ON39YdpmFHfN9f47KpiRvqrKx0V9+erV1CNkpWzYhW/Qyc6aT8rEyCrvauWSYGZK2ia3o7vd3akF07acHAFpOA==" saltValue="yVW9XmDwTqEnmpSGai0KYg==" spinCount="100000" sqref="B21:C21 E21:J21" name="Range1_38"/>
    <protectedRange algorithmName="SHA-512" hashValue="ON39YdpmFHfN9f47KpiRvqrKx0V9+erV1CNkpWzYhW/Qyc6aT8rEyCrvauWSYGZK2ia3o7vd3akF07acHAFpOA==" saltValue="yVW9XmDwTqEnmpSGai0KYg==" spinCount="100000" sqref="D21" name="Range1_1_28"/>
    <protectedRange algorithmName="SHA-512" hashValue="ON39YdpmFHfN9f47KpiRvqrKx0V9+erV1CNkpWzYhW/Qyc6aT8rEyCrvauWSYGZK2ia3o7vd3akF07acHAFpOA==" saltValue="yVW9XmDwTqEnmpSGai0KYg==" spinCount="100000" sqref="I12:J12 B12:C12" name="Range1_48"/>
    <protectedRange algorithmName="SHA-512" hashValue="ON39YdpmFHfN9f47KpiRvqrKx0V9+erV1CNkpWzYhW/Qyc6aT8rEyCrvauWSYGZK2ia3o7vd3akF07acHAFpOA==" saltValue="yVW9XmDwTqEnmpSGai0KYg==" spinCount="100000" sqref="D12" name="Range1_1_35"/>
    <protectedRange algorithmName="SHA-512" hashValue="ON39YdpmFHfN9f47KpiRvqrKx0V9+erV1CNkpWzYhW/Qyc6aT8rEyCrvauWSYGZK2ia3o7vd3akF07acHAFpOA==" saltValue="yVW9XmDwTqEnmpSGai0KYg==" spinCount="100000" sqref="E12:H12" name="Range1_3_13"/>
  </protectedRanges>
  <conditionalFormatting sqref="F2">
    <cfRule type="top10" dxfId="369" priority="110" rank="1"/>
  </conditionalFormatting>
  <conditionalFormatting sqref="I2">
    <cfRule type="top10" dxfId="368" priority="107" rank="1"/>
    <cfRule type="top10" dxfId="367" priority="112" rank="1"/>
  </conditionalFormatting>
  <conditionalFormatting sqref="E2">
    <cfRule type="top10" dxfId="366" priority="111" rank="1"/>
  </conditionalFormatting>
  <conditionalFormatting sqref="G2">
    <cfRule type="top10" dxfId="365" priority="109" rank="1"/>
  </conditionalFormatting>
  <conditionalFormatting sqref="H2">
    <cfRule type="top10" dxfId="364" priority="108" rank="1"/>
  </conditionalFormatting>
  <conditionalFormatting sqref="J2">
    <cfRule type="top10" dxfId="363" priority="106" rank="1"/>
  </conditionalFormatting>
  <conditionalFormatting sqref="E2:J2">
    <cfRule type="cellIs" dxfId="362" priority="105" operator="greaterThanOrEqual">
      <formula>200</formula>
    </cfRule>
  </conditionalFormatting>
  <conditionalFormatting sqref="F3">
    <cfRule type="top10" dxfId="361" priority="102" rank="1"/>
  </conditionalFormatting>
  <conditionalFormatting sqref="I3">
    <cfRule type="top10" dxfId="360" priority="99" rank="1"/>
    <cfRule type="top10" dxfId="359" priority="104" rank="1"/>
  </conditionalFormatting>
  <conditionalFormatting sqref="E3">
    <cfRule type="top10" dxfId="358" priority="103" rank="1"/>
  </conditionalFormatting>
  <conditionalFormatting sqref="G3">
    <cfRule type="top10" dxfId="357" priority="101" rank="1"/>
  </conditionalFormatting>
  <conditionalFormatting sqref="H3">
    <cfRule type="top10" dxfId="356" priority="100" rank="1"/>
  </conditionalFormatting>
  <conditionalFormatting sqref="J3">
    <cfRule type="top10" dxfId="355" priority="98" rank="1"/>
  </conditionalFormatting>
  <conditionalFormatting sqref="E3:J3">
    <cfRule type="cellIs" dxfId="354" priority="97" operator="greaterThanOrEqual">
      <formula>200</formula>
    </cfRule>
  </conditionalFormatting>
  <conditionalFormatting sqref="F4">
    <cfRule type="top10" dxfId="353" priority="94" rank="1"/>
  </conditionalFormatting>
  <conditionalFormatting sqref="I4">
    <cfRule type="top10" dxfId="352" priority="91" rank="1"/>
    <cfRule type="top10" dxfId="351" priority="96" rank="1"/>
  </conditionalFormatting>
  <conditionalFormatting sqref="E4">
    <cfRule type="top10" dxfId="350" priority="95" rank="1"/>
  </conditionalFormatting>
  <conditionalFormatting sqref="G4">
    <cfRule type="top10" dxfId="349" priority="93" rank="1"/>
  </conditionalFormatting>
  <conditionalFormatting sqref="H4">
    <cfRule type="top10" dxfId="348" priority="92" rank="1"/>
  </conditionalFormatting>
  <conditionalFormatting sqref="J4">
    <cfRule type="top10" dxfId="347" priority="90" rank="1"/>
  </conditionalFormatting>
  <conditionalFormatting sqref="E4:J4">
    <cfRule type="cellIs" dxfId="346" priority="89" operator="greaterThanOrEqual">
      <formula>200</formula>
    </cfRule>
  </conditionalFormatting>
  <conditionalFormatting sqref="F5">
    <cfRule type="top10" dxfId="345" priority="86" rank="1"/>
  </conditionalFormatting>
  <conditionalFormatting sqref="I5">
    <cfRule type="top10" dxfId="344" priority="83" rank="1"/>
    <cfRule type="top10" dxfId="343" priority="88" rank="1"/>
  </conditionalFormatting>
  <conditionalFormatting sqref="E5">
    <cfRule type="top10" dxfId="342" priority="87" rank="1"/>
  </conditionalFormatting>
  <conditionalFormatting sqref="G5">
    <cfRule type="top10" dxfId="341" priority="85" rank="1"/>
  </conditionalFormatting>
  <conditionalFormatting sqref="H5">
    <cfRule type="top10" dxfId="340" priority="84" rank="1"/>
  </conditionalFormatting>
  <conditionalFormatting sqref="J5">
    <cfRule type="top10" dxfId="339" priority="82" rank="1"/>
  </conditionalFormatting>
  <conditionalFormatting sqref="E5:J5">
    <cfRule type="cellIs" dxfId="338" priority="81" operator="greaterThanOrEqual">
      <formula>200</formula>
    </cfRule>
  </conditionalFormatting>
  <conditionalFormatting sqref="F6">
    <cfRule type="top10" dxfId="337" priority="78" rank="1"/>
  </conditionalFormatting>
  <conditionalFormatting sqref="I6">
    <cfRule type="top10" dxfId="336" priority="75" rank="1"/>
    <cfRule type="top10" dxfId="335" priority="80" rank="1"/>
  </conditionalFormatting>
  <conditionalFormatting sqref="E6">
    <cfRule type="top10" dxfId="334" priority="79" rank="1"/>
  </conditionalFormatting>
  <conditionalFormatting sqref="G6">
    <cfRule type="top10" dxfId="333" priority="77" rank="1"/>
  </conditionalFormatting>
  <conditionalFormatting sqref="H6">
    <cfRule type="top10" dxfId="332" priority="76" rank="1"/>
  </conditionalFormatting>
  <conditionalFormatting sqref="J6">
    <cfRule type="top10" dxfId="331" priority="74" rank="1"/>
  </conditionalFormatting>
  <conditionalFormatting sqref="E6:J6">
    <cfRule type="cellIs" dxfId="330" priority="73" operator="greaterThanOrEqual">
      <formula>200</formula>
    </cfRule>
  </conditionalFormatting>
  <conditionalFormatting sqref="F7">
    <cfRule type="top10" dxfId="329" priority="70" rank="1"/>
  </conditionalFormatting>
  <conditionalFormatting sqref="I7">
    <cfRule type="top10" dxfId="328" priority="67" rank="1"/>
    <cfRule type="top10" dxfId="327" priority="72" rank="1"/>
  </conditionalFormatting>
  <conditionalFormatting sqref="E7">
    <cfRule type="top10" dxfId="326" priority="71" rank="1"/>
  </conditionalFormatting>
  <conditionalFormatting sqref="G7">
    <cfRule type="top10" dxfId="325" priority="69" rank="1"/>
  </conditionalFormatting>
  <conditionalFormatting sqref="H7">
    <cfRule type="top10" dxfId="324" priority="68" rank="1"/>
  </conditionalFormatting>
  <conditionalFormatting sqref="J7">
    <cfRule type="top10" dxfId="323" priority="66" rank="1"/>
  </conditionalFormatting>
  <conditionalFormatting sqref="E7:J7">
    <cfRule type="cellIs" dxfId="322" priority="65" operator="greaterThanOrEqual">
      <formula>200</formula>
    </cfRule>
  </conditionalFormatting>
  <conditionalFormatting sqref="F8">
    <cfRule type="top10" dxfId="321" priority="62" rank="1"/>
  </conditionalFormatting>
  <conditionalFormatting sqref="I8">
    <cfRule type="top10" dxfId="320" priority="59" rank="1"/>
    <cfRule type="top10" dxfId="319" priority="64" rank="1"/>
  </conditionalFormatting>
  <conditionalFormatting sqref="E8">
    <cfRule type="top10" dxfId="318" priority="63" rank="1"/>
  </conditionalFormatting>
  <conditionalFormatting sqref="G8">
    <cfRule type="top10" dxfId="317" priority="61" rank="1"/>
  </conditionalFormatting>
  <conditionalFormatting sqref="H8">
    <cfRule type="top10" dxfId="316" priority="60" rank="1"/>
  </conditionalFormatting>
  <conditionalFormatting sqref="J8">
    <cfRule type="top10" dxfId="315" priority="58" rank="1"/>
  </conditionalFormatting>
  <conditionalFormatting sqref="E8:J8">
    <cfRule type="cellIs" dxfId="314" priority="57" operator="greaterThanOrEqual">
      <formula>200</formula>
    </cfRule>
  </conditionalFormatting>
  <conditionalFormatting sqref="F9">
    <cfRule type="top10" dxfId="313" priority="54" rank="1"/>
  </conditionalFormatting>
  <conditionalFormatting sqref="I9">
    <cfRule type="top10" dxfId="312" priority="51" rank="1"/>
    <cfRule type="top10" dxfId="311" priority="56" rank="1"/>
  </conditionalFormatting>
  <conditionalFormatting sqref="E9">
    <cfRule type="top10" dxfId="310" priority="55" rank="1"/>
  </conditionalFormatting>
  <conditionalFormatting sqref="G9">
    <cfRule type="top10" dxfId="309" priority="53" rank="1"/>
  </conditionalFormatting>
  <conditionalFormatting sqref="H9">
    <cfRule type="top10" dxfId="308" priority="52" rank="1"/>
  </conditionalFormatting>
  <conditionalFormatting sqref="J9">
    <cfRule type="top10" dxfId="307" priority="50" rank="1"/>
  </conditionalFormatting>
  <conditionalFormatting sqref="E9:J9">
    <cfRule type="cellIs" dxfId="306" priority="49" operator="greaterThanOrEqual">
      <formula>200</formula>
    </cfRule>
  </conditionalFormatting>
  <conditionalFormatting sqref="F10">
    <cfRule type="top10" dxfId="305" priority="38" rank="1"/>
  </conditionalFormatting>
  <conditionalFormatting sqref="I10">
    <cfRule type="top10" dxfId="304" priority="35" rank="1"/>
    <cfRule type="top10" dxfId="303" priority="40" rank="1"/>
  </conditionalFormatting>
  <conditionalFormatting sqref="E10">
    <cfRule type="top10" dxfId="302" priority="39" rank="1"/>
  </conditionalFormatting>
  <conditionalFormatting sqref="G10">
    <cfRule type="top10" dxfId="301" priority="37" rank="1"/>
  </conditionalFormatting>
  <conditionalFormatting sqref="H10">
    <cfRule type="top10" dxfId="300" priority="36" rank="1"/>
  </conditionalFormatting>
  <conditionalFormatting sqref="J10">
    <cfRule type="top10" dxfId="299" priority="34" rank="1"/>
  </conditionalFormatting>
  <conditionalFormatting sqref="E10:J10">
    <cfRule type="cellIs" dxfId="298" priority="33" operator="greaterThanOrEqual">
      <formula>200</formula>
    </cfRule>
  </conditionalFormatting>
  <conditionalFormatting sqref="F11">
    <cfRule type="top10" dxfId="297" priority="30" rank="1"/>
  </conditionalFormatting>
  <conditionalFormatting sqref="I11">
    <cfRule type="top10" dxfId="296" priority="27" rank="1"/>
    <cfRule type="top10" dxfId="295" priority="32" rank="1"/>
  </conditionalFormatting>
  <conditionalFormatting sqref="E11">
    <cfRule type="top10" dxfId="294" priority="31" rank="1"/>
  </conditionalFormatting>
  <conditionalFormatting sqref="G11">
    <cfRule type="top10" dxfId="293" priority="29" rank="1"/>
  </conditionalFormatting>
  <conditionalFormatting sqref="H11">
    <cfRule type="top10" dxfId="292" priority="28" rank="1"/>
  </conditionalFormatting>
  <conditionalFormatting sqref="J11">
    <cfRule type="top10" dxfId="291" priority="26" rank="1"/>
  </conditionalFormatting>
  <conditionalFormatting sqref="E11:J11">
    <cfRule type="cellIs" dxfId="290" priority="25" operator="greaterThanOrEqual">
      <formula>200</formula>
    </cfRule>
  </conditionalFormatting>
  <conditionalFormatting sqref="I21">
    <cfRule type="top10" dxfId="289" priority="11" rank="1"/>
  </conditionalFormatting>
  <conditionalFormatting sqref="H21">
    <cfRule type="top10" dxfId="288" priority="12" rank="1"/>
  </conditionalFormatting>
  <conditionalFormatting sqref="G21">
    <cfRule type="top10" dxfId="287" priority="13" rank="1"/>
  </conditionalFormatting>
  <conditionalFormatting sqref="F21">
    <cfRule type="top10" dxfId="286" priority="14" rank="1"/>
  </conditionalFormatting>
  <conditionalFormatting sqref="E21">
    <cfRule type="top10" dxfId="285" priority="15" rank="1"/>
  </conditionalFormatting>
  <conditionalFormatting sqref="J21">
    <cfRule type="top10" dxfId="284" priority="16" rank="1"/>
  </conditionalFormatting>
  <conditionalFormatting sqref="E21:J21">
    <cfRule type="cellIs" dxfId="283" priority="10" operator="equal">
      <formula>200</formula>
    </cfRule>
  </conditionalFormatting>
  <conditionalFormatting sqref="F12">
    <cfRule type="top10" dxfId="282" priority="7" rank="1"/>
  </conditionalFormatting>
  <conditionalFormatting sqref="I12">
    <cfRule type="top10" dxfId="281" priority="4" rank="1"/>
    <cfRule type="top10" dxfId="280" priority="9" rank="1"/>
  </conditionalFormatting>
  <conditionalFormatting sqref="E12">
    <cfRule type="top10" dxfId="279" priority="8" rank="1"/>
  </conditionalFormatting>
  <conditionalFormatting sqref="G12">
    <cfRule type="top10" dxfId="278" priority="6" rank="1"/>
  </conditionalFormatting>
  <conditionalFormatting sqref="H12">
    <cfRule type="top10" dxfId="277" priority="5" rank="1"/>
  </conditionalFormatting>
  <conditionalFormatting sqref="J12">
    <cfRule type="top10" dxfId="276" priority="3" rank="1"/>
  </conditionalFormatting>
  <conditionalFormatting sqref="E12:J12">
    <cfRule type="cellIs" dxfId="275" priority="2" operator="greaterThanOrEqual">
      <formula>200</formula>
    </cfRule>
  </conditionalFormatting>
  <conditionalFormatting sqref="E13:J13">
    <cfRule type="cellIs" dxfId="274" priority="1" stopIfTrue="1" operator="greaterThanOrEqual">
      <formula>200</formula>
    </cfRule>
  </conditionalFormatting>
  <dataValidations count="1">
    <dataValidation type="list" allowBlank="1" showInputMessage="1" showErrorMessage="1" sqref="B13" xr:uid="{1766ED03-13A2-4C45-BEDB-76A87605E125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7BCA1324-A482-466D-8829-F72B55E8E1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567ACC-C346-4538-A54F-DA331F4A6A54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D89D-9E01-4D4C-88CF-CDE8AD283D16}">
  <sheetPr codeName="Sheet2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46</v>
      </c>
      <c r="C2" s="17">
        <v>44698</v>
      </c>
      <c r="D2" s="18" t="s">
        <v>47</v>
      </c>
      <c r="E2" s="19">
        <v>187</v>
      </c>
      <c r="F2" s="19">
        <v>188</v>
      </c>
      <c r="G2" s="19">
        <v>194</v>
      </c>
      <c r="H2" s="19"/>
      <c r="I2" s="19"/>
      <c r="J2" s="19"/>
      <c r="K2" s="23">
        <v>3</v>
      </c>
      <c r="L2" s="23">
        <v>569</v>
      </c>
      <c r="M2" s="24">
        <v>189.66666666666666</v>
      </c>
      <c r="N2" s="25">
        <v>5</v>
      </c>
      <c r="O2" s="26">
        <v>194.66666666666666</v>
      </c>
    </row>
    <row r="3" spans="1:17" x14ac:dyDescent="0.25">
      <c r="A3" s="15" t="s">
        <v>36</v>
      </c>
      <c r="B3" s="16" t="s">
        <v>46</v>
      </c>
      <c r="C3" s="17">
        <v>44763</v>
      </c>
      <c r="D3" s="18" t="s">
        <v>43</v>
      </c>
      <c r="E3" s="19">
        <v>196</v>
      </c>
      <c r="F3" s="19">
        <v>194</v>
      </c>
      <c r="G3" s="19">
        <v>194</v>
      </c>
      <c r="H3" s="19">
        <v>195.001</v>
      </c>
      <c r="I3" s="19">
        <v>192</v>
      </c>
      <c r="J3" s="19">
        <v>190</v>
      </c>
      <c r="K3" s="23">
        <v>6</v>
      </c>
      <c r="L3" s="23">
        <v>1161.001</v>
      </c>
      <c r="M3" s="24">
        <v>193.50016666666667</v>
      </c>
      <c r="N3" s="25">
        <v>12</v>
      </c>
      <c r="O3" s="26">
        <v>205.50016666666667</v>
      </c>
    </row>
    <row r="5" spans="1:17" x14ac:dyDescent="0.25">
      <c r="K5" s="8">
        <f>SUM(K2:K4)</f>
        <v>9</v>
      </c>
      <c r="L5" s="8">
        <f>SUM(L2:L4)</f>
        <v>1730.001</v>
      </c>
      <c r="M5" s="7">
        <f>SUM(L5/K5)</f>
        <v>192.22233333333332</v>
      </c>
      <c r="N5" s="8">
        <f>SUM(N2:N4)</f>
        <v>17</v>
      </c>
      <c r="O5" s="13">
        <f>SUM(M5+N5)</f>
        <v>209.22233333333332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B3:C3 E3:J3" name="Range1_20"/>
    <protectedRange algorithmName="SHA-512" hashValue="ON39YdpmFHfN9f47KpiRvqrKx0V9+erV1CNkpWzYhW/Qyc6aT8rEyCrvauWSYGZK2ia3o7vd3akF07acHAFpOA==" saltValue="yVW9XmDwTqEnmpSGai0KYg==" spinCount="100000" sqref="D3" name="Range1_1_17"/>
  </protectedRanges>
  <conditionalFormatting sqref="J2">
    <cfRule type="top10" dxfId="273" priority="8" rank="1"/>
  </conditionalFormatting>
  <conditionalFormatting sqref="I2">
    <cfRule type="top10" dxfId="272" priority="9" rank="1"/>
  </conditionalFormatting>
  <conditionalFormatting sqref="H2">
    <cfRule type="top10" dxfId="271" priority="10" rank="1"/>
  </conditionalFormatting>
  <conditionalFormatting sqref="G2">
    <cfRule type="top10" dxfId="270" priority="11" rank="1"/>
  </conditionalFormatting>
  <conditionalFormatting sqref="F2">
    <cfRule type="top10" dxfId="269" priority="12" rank="1"/>
  </conditionalFormatting>
  <conditionalFormatting sqref="E2">
    <cfRule type="top10" dxfId="268" priority="13" rank="1"/>
  </conditionalFormatting>
  <conditionalFormatting sqref="I3">
    <cfRule type="top10" dxfId="267" priority="2" rank="1"/>
  </conditionalFormatting>
  <conditionalFormatting sqref="H3">
    <cfRule type="top10" dxfId="266" priority="3" rank="1"/>
  </conditionalFormatting>
  <conditionalFormatting sqref="G3">
    <cfRule type="top10" dxfId="265" priority="4" rank="1"/>
  </conditionalFormatting>
  <conditionalFormatting sqref="F3">
    <cfRule type="top10" dxfId="264" priority="5" rank="1"/>
  </conditionalFormatting>
  <conditionalFormatting sqref="E3">
    <cfRule type="top10" dxfId="263" priority="6" rank="1"/>
  </conditionalFormatting>
  <conditionalFormatting sqref="J3">
    <cfRule type="top10" dxfId="262" priority="7" rank="1"/>
  </conditionalFormatting>
  <conditionalFormatting sqref="E3:J3">
    <cfRule type="cellIs" dxfId="261" priority="1" operator="equal">
      <formula>200</formula>
    </cfRule>
  </conditionalFormatting>
  <hyperlinks>
    <hyperlink ref="Q1" location="'Virginia OD 2022'!A1" display="Back to Ranking" xr:uid="{E04B8CE2-49EE-439A-B697-C56491DCB4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AF2D6-E7CA-4EBB-90FF-ADD64E7FF6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AD54-BCC2-47ED-9349-B62EB7EC6E7C}">
  <sheetPr codeName="Sheet26"/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69</v>
      </c>
      <c r="C2" s="17">
        <v>44751</v>
      </c>
      <c r="D2" s="18" t="s">
        <v>65</v>
      </c>
      <c r="E2" s="19">
        <v>183</v>
      </c>
      <c r="F2" s="19">
        <v>183</v>
      </c>
      <c r="G2" s="19">
        <v>177</v>
      </c>
      <c r="H2" s="19"/>
      <c r="I2" s="19"/>
      <c r="J2" s="19"/>
      <c r="K2" s="23">
        <v>3</v>
      </c>
      <c r="L2" s="23">
        <v>543</v>
      </c>
      <c r="M2" s="24">
        <v>181</v>
      </c>
      <c r="N2" s="25">
        <v>5</v>
      </c>
      <c r="O2" s="26">
        <v>186</v>
      </c>
    </row>
    <row r="4" spans="1:17" x14ac:dyDescent="0.25">
      <c r="K4" s="8">
        <f>SUM(K2:K3)</f>
        <v>3</v>
      </c>
      <c r="L4" s="8">
        <f>SUM(L2:L3)</f>
        <v>543</v>
      </c>
      <c r="M4" s="7">
        <f>SUM(L4/K4)</f>
        <v>181</v>
      </c>
      <c r="N4" s="8">
        <f>SUM(N2:N3)</f>
        <v>5</v>
      </c>
      <c r="O4" s="13">
        <f>SUM(M4+N4)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6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E2">
    <cfRule type="top10" dxfId="260" priority="6" rank="1"/>
  </conditionalFormatting>
  <conditionalFormatting sqref="F2">
    <cfRule type="top10" dxfId="259" priority="5" rank="1"/>
  </conditionalFormatting>
  <conditionalFormatting sqref="G2">
    <cfRule type="top10" dxfId="258" priority="4" rank="1"/>
  </conditionalFormatting>
  <conditionalFormatting sqref="H2">
    <cfRule type="top10" dxfId="257" priority="3" rank="1"/>
  </conditionalFormatting>
  <conditionalFormatting sqref="I2">
    <cfRule type="top10" dxfId="256" priority="2" rank="1"/>
  </conditionalFormatting>
  <conditionalFormatting sqref="J2">
    <cfRule type="top10" dxfId="255" priority="1" rank="1"/>
  </conditionalFormatting>
  <hyperlinks>
    <hyperlink ref="Q1" location="'Virginia OD 2022'!A1" display="Back to Ranking" xr:uid="{60964862-B71D-489D-A225-6CDA1B294F2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6E955F-A262-4E54-BC0F-123F0D6456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CB97-B48F-4A42-9DDC-9684C5DECCB2}">
  <sheetPr codeName="Sheet38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84</v>
      </c>
      <c r="C2" s="17">
        <v>44803</v>
      </c>
      <c r="D2" s="18" t="s">
        <v>83</v>
      </c>
      <c r="E2" s="19">
        <v>187</v>
      </c>
      <c r="F2" s="19">
        <v>192</v>
      </c>
      <c r="G2" s="19">
        <v>197</v>
      </c>
      <c r="H2" s="19"/>
      <c r="I2" s="19"/>
      <c r="J2" s="19"/>
      <c r="K2" s="23">
        <v>3</v>
      </c>
      <c r="L2" s="23">
        <v>576</v>
      </c>
      <c r="M2" s="24">
        <v>192</v>
      </c>
      <c r="N2" s="25">
        <v>4</v>
      </c>
      <c r="O2" s="26">
        <v>196</v>
      </c>
    </row>
    <row r="4" spans="1:17" x14ac:dyDescent="0.25">
      <c r="K4" s="8">
        <f>SUM(K2:K3)</f>
        <v>3</v>
      </c>
      <c r="L4" s="8">
        <f>SUM(L2:L3)</f>
        <v>576</v>
      </c>
      <c r="M4" s="7">
        <f>SUM(L4/K4)</f>
        <v>192</v>
      </c>
      <c r="N4" s="8">
        <f>SUM(N2:N3)</f>
        <v>4</v>
      </c>
      <c r="O4" s="13">
        <f>SUM(M4+N4)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7_1"/>
    <protectedRange algorithmName="SHA-512" hashValue="ON39YdpmFHfN9f47KpiRvqrKx0V9+erV1CNkpWzYhW/Qyc6aT8rEyCrvauWSYGZK2ia3o7vd3akF07acHAFpOA==" saltValue="yVW9XmDwTqEnmpSGai0KYg==" spinCount="100000" sqref="D2" name="Range1_1_27_1"/>
    <protectedRange algorithmName="SHA-512" hashValue="ON39YdpmFHfN9f47KpiRvqrKx0V9+erV1CNkpWzYhW/Qyc6aT8rEyCrvauWSYGZK2ia3o7vd3akF07acHAFpOA==" saltValue="yVW9XmDwTqEnmpSGai0KYg==" spinCount="100000" sqref="E2:H2" name="Range1_3_10_1"/>
  </protectedRanges>
  <conditionalFormatting sqref="F2">
    <cfRule type="top10" dxfId="901" priority="6" rank="1"/>
  </conditionalFormatting>
  <conditionalFormatting sqref="I2">
    <cfRule type="top10" dxfId="900" priority="3" rank="1"/>
    <cfRule type="top10" dxfId="899" priority="8" rank="1"/>
  </conditionalFormatting>
  <conditionalFormatting sqref="E2">
    <cfRule type="top10" dxfId="898" priority="7" rank="1"/>
  </conditionalFormatting>
  <conditionalFormatting sqref="G2">
    <cfRule type="top10" dxfId="897" priority="5" rank="1"/>
  </conditionalFormatting>
  <conditionalFormatting sqref="H2">
    <cfRule type="top10" dxfId="896" priority="4" rank="1"/>
  </conditionalFormatting>
  <conditionalFormatting sqref="J2">
    <cfRule type="top10" dxfId="895" priority="2" rank="1"/>
  </conditionalFormatting>
  <conditionalFormatting sqref="E2:J2">
    <cfRule type="cellIs" dxfId="894" priority="1" operator="greaterThanOrEqual">
      <formula>200</formula>
    </cfRule>
  </conditionalFormatting>
  <hyperlinks>
    <hyperlink ref="Q1" location="'Virginia OD 2022'!A1" display="Back to Ranking" xr:uid="{9A28CDD8-E3BA-43ED-AA29-4A49D81DB3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5976D9-4680-42B0-AA1D-AC72860AC8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ED73-915E-440C-9C75-9ED924A66A3E}">
  <sheetPr codeName="Sheet39"/>
  <dimension ref="A1:Q4"/>
  <sheetViews>
    <sheetView workbookViewId="0">
      <selection activeCell="B18" sqref="B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58</v>
      </c>
      <c r="B2" s="16" t="s">
        <v>85</v>
      </c>
      <c r="C2" s="17">
        <v>44810</v>
      </c>
      <c r="D2" s="18" t="s">
        <v>83</v>
      </c>
      <c r="E2" s="19">
        <v>180</v>
      </c>
      <c r="F2" s="19">
        <v>185</v>
      </c>
      <c r="G2" s="19">
        <v>177</v>
      </c>
      <c r="H2" s="19"/>
      <c r="I2" s="19"/>
      <c r="J2" s="19"/>
      <c r="K2" s="23">
        <v>3</v>
      </c>
      <c r="L2" s="23">
        <v>542</v>
      </c>
      <c r="M2" s="24">
        <v>180.66666666666666</v>
      </c>
      <c r="N2" s="25">
        <v>3</v>
      </c>
      <c r="O2" s="26">
        <v>183.66666666666666</v>
      </c>
    </row>
    <row r="4" spans="1:17" x14ac:dyDescent="0.25">
      <c r="K4" s="8">
        <f>SUM(K2:K3)</f>
        <v>3</v>
      </c>
      <c r="L4" s="8">
        <f>SUM(L2:L3)</f>
        <v>542</v>
      </c>
      <c r="M4" s="7">
        <f>SUM(L4/K4)</f>
        <v>180.66666666666666</v>
      </c>
      <c r="N4" s="8">
        <f>SUM(N2:N3)</f>
        <v>3</v>
      </c>
      <c r="O4" s="13">
        <f>SUM(M4+N4)</f>
        <v>183.66666666666666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4"/>
    <protectedRange algorithmName="SHA-512" hashValue="ON39YdpmFHfN9f47KpiRvqrKx0V9+erV1CNkpWzYhW/Qyc6aT8rEyCrvauWSYGZK2ia3o7vd3akF07acHAFpOA==" saltValue="yVW9XmDwTqEnmpSGai0KYg==" spinCount="100000" sqref="D2" name="Range1_1_31"/>
  </protectedRanges>
  <conditionalFormatting sqref="F2">
    <cfRule type="top10" dxfId="254" priority="2" rank="1"/>
  </conditionalFormatting>
  <conditionalFormatting sqref="G2">
    <cfRule type="top10" dxfId="253" priority="3" rank="1"/>
  </conditionalFormatting>
  <conditionalFormatting sqref="H2">
    <cfRule type="top10" dxfId="252" priority="4" rank="1"/>
  </conditionalFormatting>
  <conditionalFormatting sqref="I2">
    <cfRule type="top10" dxfId="251" priority="5" rank="1"/>
  </conditionalFormatting>
  <conditionalFormatting sqref="J2">
    <cfRule type="top10" dxfId="250" priority="6" rank="1"/>
  </conditionalFormatting>
  <conditionalFormatting sqref="E2">
    <cfRule type="top10" dxfId="249" priority="7" rank="1"/>
  </conditionalFormatting>
  <conditionalFormatting sqref="E2:J2">
    <cfRule type="cellIs" dxfId="248" priority="1" operator="equal">
      <formula>200</formula>
    </cfRule>
  </conditionalFormatting>
  <hyperlinks>
    <hyperlink ref="Q1" location="'Virginia OD 2022'!A1" display="Back to Ranking" xr:uid="{CEDDF49E-EEAB-46E3-B056-8C9E4656A6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65C781-500B-4783-A3F4-656BDDBC7B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BA84-E144-4982-A804-313843966740}">
  <sheetPr codeName="Sheet27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37</v>
      </c>
      <c r="C2" s="17">
        <v>44653</v>
      </c>
      <c r="D2" s="18" t="s">
        <v>33</v>
      </c>
      <c r="E2" s="19">
        <v>184</v>
      </c>
      <c r="F2" s="19">
        <v>186</v>
      </c>
      <c r="G2" s="19">
        <v>188</v>
      </c>
      <c r="H2" s="19">
        <v>186</v>
      </c>
      <c r="I2" s="19"/>
      <c r="J2" s="19"/>
      <c r="K2" s="23">
        <v>4</v>
      </c>
      <c r="L2" s="23">
        <v>744</v>
      </c>
      <c r="M2" s="24">
        <v>186</v>
      </c>
      <c r="N2" s="25">
        <v>13</v>
      </c>
      <c r="O2" s="26">
        <v>199</v>
      </c>
    </row>
    <row r="4" spans="1:17" x14ac:dyDescent="0.25">
      <c r="K4" s="8">
        <f>SUM(K2:K3)</f>
        <v>4</v>
      </c>
      <c r="L4" s="8">
        <f>SUM(L2:L3)</f>
        <v>744</v>
      </c>
      <c r="M4" s="7">
        <f>SUM(L4/K4)</f>
        <v>186</v>
      </c>
      <c r="N4" s="8">
        <f>SUM(N2:N3)</f>
        <v>13</v>
      </c>
      <c r="O4" s="13">
        <f>SUM(M4+N4)</f>
        <v>199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32</v>
      </c>
      <c r="B11" s="16" t="s">
        <v>37</v>
      </c>
      <c r="C11" s="17">
        <v>44701</v>
      </c>
      <c r="D11" s="18" t="s">
        <v>33</v>
      </c>
      <c r="E11" s="19">
        <v>189</v>
      </c>
      <c r="F11" s="19">
        <v>190</v>
      </c>
      <c r="G11" s="19">
        <v>186</v>
      </c>
      <c r="H11" s="19"/>
      <c r="I11" s="19"/>
      <c r="J11" s="19"/>
      <c r="K11" s="23">
        <v>3</v>
      </c>
      <c r="L11" s="23">
        <v>565</v>
      </c>
      <c r="M11" s="24">
        <v>188.33333333333334</v>
      </c>
      <c r="N11" s="25">
        <v>6</v>
      </c>
      <c r="O11" s="26">
        <v>194.33333333333334</v>
      </c>
    </row>
    <row r="12" spans="1:17" x14ac:dyDescent="0.25">
      <c r="A12" s="15" t="s">
        <v>32</v>
      </c>
      <c r="B12" s="16" t="s">
        <v>37</v>
      </c>
      <c r="C12" s="17">
        <v>44751</v>
      </c>
      <c r="D12" s="18" t="s">
        <v>65</v>
      </c>
      <c r="E12" s="19">
        <v>192</v>
      </c>
      <c r="F12" s="19">
        <v>195</v>
      </c>
      <c r="G12" s="19">
        <v>196</v>
      </c>
      <c r="H12" s="19"/>
      <c r="I12" s="19"/>
      <c r="J12" s="19"/>
      <c r="K12" s="23">
        <v>3</v>
      </c>
      <c r="L12" s="23">
        <v>583</v>
      </c>
      <c r="M12" s="24">
        <v>194.33333333333334</v>
      </c>
      <c r="N12" s="25">
        <v>2</v>
      </c>
      <c r="O12" s="26">
        <v>196.33333333333334</v>
      </c>
    </row>
    <row r="13" spans="1:17" x14ac:dyDescent="0.25">
      <c r="A13" s="15" t="s">
        <v>32</v>
      </c>
      <c r="B13" s="16" t="s">
        <v>37</v>
      </c>
      <c r="C13" s="17">
        <v>44792</v>
      </c>
      <c r="D13" s="18" t="s">
        <v>77</v>
      </c>
      <c r="E13" s="19">
        <v>188</v>
      </c>
      <c r="F13" s="19">
        <v>197</v>
      </c>
      <c r="G13" s="19">
        <v>188</v>
      </c>
      <c r="H13" s="19"/>
      <c r="I13" s="19"/>
      <c r="J13" s="19"/>
      <c r="K13" s="23">
        <v>3</v>
      </c>
      <c r="L13" s="23">
        <v>573</v>
      </c>
      <c r="M13" s="24">
        <v>191</v>
      </c>
      <c r="N13" s="25">
        <v>6</v>
      </c>
      <c r="O13" s="26">
        <v>197</v>
      </c>
    </row>
    <row r="15" spans="1:17" x14ac:dyDescent="0.25">
      <c r="K15" s="8">
        <f>SUM(K11:K14)</f>
        <v>9</v>
      </c>
      <c r="L15" s="8">
        <f>SUM(L11:L14)</f>
        <v>1721</v>
      </c>
      <c r="M15" s="7">
        <f>SUM(L15/K15)</f>
        <v>191.22222222222223</v>
      </c>
      <c r="N15" s="8">
        <f>SUM(N11:N14)</f>
        <v>14</v>
      </c>
      <c r="O15" s="13">
        <f>SUM(M15+N15)</f>
        <v>205.22222222222223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11:J11 B11:C11" name="Range1_8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1:H11" name="Range1_3_1"/>
    <protectedRange algorithmName="SHA-512" hashValue="ON39YdpmFHfN9f47KpiRvqrKx0V9+erV1CNkpWzYhW/Qyc6aT8rEyCrvauWSYGZK2ia3o7vd3akF07acHAFpOA==" saltValue="yVW9XmDwTqEnmpSGai0KYg==" spinCount="100000" sqref="I12:J12 B12:C12" name="Range1_24"/>
    <protectedRange algorithmName="SHA-512" hashValue="ON39YdpmFHfN9f47KpiRvqrKx0V9+erV1CNkpWzYhW/Qyc6aT8rEyCrvauWSYGZK2ia3o7vd3akF07acHAFpOA==" saltValue="yVW9XmDwTqEnmpSGai0KYg==" spinCount="100000" sqref="D12" name="Range1_1_11"/>
    <protectedRange algorithmName="SHA-512" hashValue="ON39YdpmFHfN9f47KpiRvqrKx0V9+erV1CNkpWzYhW/Qyc6aT8rEyCrvauWSYGZK2ia3o7vd3akF07acHAFpOA==" saltValue="yVW9XmDwTqEnmpSGai0KYg==" spinCount="100000" sqref="E12:H12" name="Range1_3_5"/>
    <protectedRange algorithmName="SHA-512" hashValue="ON39YdpmFHfN9f47KpiRvqrKx0V9+erV1CNkpWzYhW/Qyc6aT8rEyCrvauWSYGZK2ia3o7vd3akF07acHAFpOA==" saltValue="yVW9XmDwTqEnmpSGai0KYg==" spinCount="100000" sqref="I13:J13 B13:C13" name="Range1_10"/>
    <protectedRange algorithmName="SHA-512" hashValue="ON39YdpmFHfN9f47KpiRvqrKx0V9+erV1CNkpWzYhW/Qyc6aT8rEyCrvauWSYGZK2ia3o7vd3akF07acHAFpOA==" saltValue="yVW9XmDwTqEnmpSGai0KYg==" spinCount="100000" sqref="D13" name="Range1_1_12"/>
    <protectedRange algorithmName="SHA-512" hashValue="ON39YdpmFHfN9f47KpiRvqrKx0V9+erV1CNkpWzYhW/Qyc6aT8rEyCrvauWSYGZK2ia3o7vd3akF07acHAFpOA==" saltValue="yVW9XmDwTqEnmpSGai0KYg==" spinCount="100000" sqref="E13:H13" name="Range1_3_3"/>
  </protectedRanges>
  <conditionalFormatting sqref="E2">
    <cfRule type="top10" dxfId="247" priority="30" rank="1"/>
  </conditionalFormatting>
  <conditionalFormatting sqref="F2">
    <cfRule type="top10" dxfId="246" priority="29" rank="1"/>
  </conditionalFormatting>
  <conditionalFormatting sqref="G2">
    <cfRule type="top10" dxfId="245" priority="28" rank="1"/>
  </conditionalFormatting>
  <conditionalFormatting sqref="H2">
    <cfRule type="top10" dxfId="244" priority="27" rank="1"/>
  </conditionalFormatting>
  <conditionalFormatting sqref="I2">
    <cfRule type="top10" dxfId="243" priority="26" rank="1"/>
  </conditionalFormatting>
  <conditionalFormatting sqref="J2">
    <cfRule type="top10" dxfId="242" priority="25" rank="1"/>
  </conditionalFormatting>
  <conditionalFormatting sqref="F11">
    <cfRule type="top10" dxfId="241" priority="17" rank="1"/>
  </conditionalFormatting>
  <conditionalFormatting sqref="G11">
    <cfRule type="top10" dxfId="240" priority="16" rank="1"/>
  </conditionalFormatting>
  <conditionalFormatting sqref="H11">
    <cfRule type="top10" dxfId="239" priority="15" rank="1"/>
  </conditionalFormatting>
  <conditionalFormatting sqref="I11">
    <cfRule type="top10" dxfId="238" priority="13" rank="1"/>
  </conditionalFormatting>
  <conditionalFormatting sqref="J11">
    <cfRule type="top10" dxfId="237" priority="14" rank="1"/>
  </conditionalFormatting>
  <conditionalFormatting sqref="E11">
    <cfRule type="top10" dxfId="236" priority="18" rank="1"/>
  </conditionalFormatting>
  <conditionalFormatting sqref="F12">
    <cfRule type="top10" dxfId="235" priority="11" rank="1"/>
  </conditionalFormatting>
  <conditionalFormatting sqref="G12">
    <cfRule type="top10" dxfId="234" priority="10" rank="1"/>
  </conditionalFormatting>
  <conditionalFormatting sqref="H12">
    <cfRule type="top10" dxfId="233" priority="9" rank="1"/>
  </conditionalFormatting>
  <conditionalFormatting sqref="I12">
    <cfRule type="top10" dxfId="232" priority="7" rank="1"/>
  </conditionalFormatting>
  <conditionalFormatting sqref="J12">
    <cfRule type="top10" dxfId="231" priority="8" rank="1"/>
  </conditionalFormatting>
  <conditionalFormatting sqref="E12">
    <cfRule type="top10" dxfId="230" priority="12" rank="1"/>
  </conditionalFormatting>
  <conditionalFormatting sqref="F13">
    <cfRule type="top10" dxfId="229" priority="5" rank="1"/>
  </conditionalFormatting>
  <conditionalFormatting sqref="G13">
    <cfRule type="top10" dxfId="228" priority="4" rank="1"/>
  </conditionalFormatting>
  <conditionalFormatting sqref="H13">
    <cfRule type="top10" dxfId="227" priority="3" rank="1"/>
  </conditionalFormatting>
  <conditionalFormatting sqref="I13">
    <cfRule type="top10" dxfId="226" priority="1" rank="1"/>
  </conditionalFormatting>
  <conditionalFormatting sqref="J13">
    <cfRule type="top10" dxfId="225" priority="2" rank="1"/>
  </conditionalFormatting>
  <conditionalFormatting sqref="E13">
    <cfRule type="top10" dxfId="224" priority="6" rank="1"/>
  </conditionalFormatting>
  <hyperlinks>
    <hyperlink ref="Q1" location="'Virginia OD 2022'!A1" display="Back to Ranking" xr:uid="{E6BF27AD-4853-4D85-A85D-2FE0C122FC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7356AB-77EE-4F2F-94C3-F829018AB08C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7D30B-16CB-492E-A7DF-F169343A2BDC}">
  <sheetPr codeName="Sheet37"/>
  <dimension ref="A1:Q4"/>
  <sheetViews>
    <sheetView workbookViewId="0">
      <selection activeCell="B18" sqref="B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82</v>
      </c>
      <c r="C2" s="17">
        <v>44807</v>
      </c>
      <c r="D2" s="18" t="s">
        <v>77</v>
      </c>
      <c r="E2" s="19">
        <v>167</v>
      </c>
      <c r="F2" s="19">
        <v>164</v>
      </c>
      <c r="G2" s="19">
        <v>167</v>
      </c>
      <c r="H2" s="19">
        <v>152</v>
      </c>
      <c r="I2" s="19"/>
      <c r="J2" s="19"/>
      <c r="K2" s="23">
        <v>4</v>
      </c>
      <c r="L2" s="23">
        <v>650</v>
      </c>
      <c r="M2" s="24">
        <v>162.5</v>
      </c>
      <c r="N2" s="25">
        <v>4</v>
      </c>
      <c r="O2" s="26">
        <v>166.5</v>
      </c>
    </row>
    <row r="4" spans="1:17" x14ac:dyDescent="0.25">
      <c r="K4" s="8">
        <f>SUM(K2:K3)</f>
        <v>4</v>
      </c>
      <c r="L4" s="8">
        <f>SUM(L2:L3)</f>
        <v>650</v>
      </c>
      <c r="M4" s="7">
        <f>SUM(L4/K4)</f>
        <v>162.5</v>
      </c>
      <c r="N4" s="8">
        <f>SUM(N2:N3)</f>
        <v>4</v>
      </c>
      <c r="O4" s="13">
        <f>SUM(M4+N4)</f>
        <v>166.5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_2"/>
    <protectedRange algorithmName="SHA-512" hashValue="ON39YdpmFHfN9f47KpiRvqrKx0V9+erV1CNkpWzYhW/Qyc6aT8rEyCrvauWSYGZK2ia3o7vd3akF07acHAFpOA==" saltValue="yVW9XmDwTqEnmpSGai0KYg==" spinCount="100000" sqref="D2" name="Range1_1_5_1_2"/>
  </protectedRanges>
  <conditionalFormatting sqref="J2">
    <cfRule type="top10" dxfId="223" priority="1" rank="1"/>
  </conditionalFormatting>
  <conditionalFormatting sqref="I2">
    <cfRule type="top10" dxfId="222" priority="2" rank="1"/>
  </conditionalFormatting>
  <conditionalFormatting sqref="H2">
    <cfRule type="top10" dxfId="221" priority="3" rank="1"/>
  </conditionalFormatting>
  <conditionalFormatting sqref="G2">
    <cfRule type="top10" dxfId="220" priority="4" rank="1"/>
  </conditionalFormatting>
  <conditionalFormatting sqref="F2">
    <cfRule type="top10" dxfId="219" priority="5" rank="1"/>
  </conditionalFormatting>
  <conditionalFormatting sqref="E2">
    <cfRule type="top10" dxfId="218" priority="6" rank="1"/>
  </conditionalFormatting>
  <hyperlinks>
    <hyperlink ref="Q1" location="'Virginia OD 2022'!A1" display="Back to Ranking" xr:uid="{2F4EB782-4728-4532-AE29-5153F1EBB2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DBF05B-E5A9-4F9D-9B53-B050AC4632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FCC1-4570-4FA5-9185-CC4E0289BD20}">
  <sheetPr codeName="Sheet28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38</v>
      </c>
      <c r="C2" s="17">
        <v>44653</v>
      </c>
      <c r="D2" s="18" t="s">
        <v>33</v>
      </c>
      <c r="E2" s="19">
        <v>170</v>
      </c>
      <c r="F2" s="19">
        <v>172</v>
      </c>
      <c r="G2" s="19">
        <v>169</v>
      </c>
      <c r="H2" s="19"/>
      <c r="I2" s="19"/>
      <c r="J2" s="19"/>
      <c r="K2" s="23">
        <v>3</v>
      </c>
      <c r="L2" s="23">
        <v>511</v>
      </c>
      <c r="M2" s="24">
        <v>170.33333333333334</v>
      </c>
      <c r="N2" s="25">
        <v>4</v>
      </c>
      <c r="O2" s="26">
        <v>174.33333333333334</v>
      </c>
    </row>
    <row r="4" spans="1:17" x14ac:dyDescent="0.25">
      <c r="K4" s="8">
        <f>SUM(K2:K3)</f>
        <v>3</v>
      </c>
      <c r="L4" s="8">
        <f>SUM(L2:L3)</f>
        <v>511</v>
      </c>
      <c r="M4" s="7">
        <f>SUM(L4/K4)</f>
        <v>170.33333333333334</v>
      </c>
      <c r="N4" s="8">
        <f>SUM(N2:N3)</f>
        <v>4</v>
      </c>
      <c r="O4" s="13">
        <f>SUM(M4+N4)</f>
        <v>174.33333333333334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36</v>
      </c>
      <c r="B9" s="16" t="s">
        <v>67</v>
      </c>
      <c r="C9" s="17">
        <v>44751</v>
      </c>
      <c r="D9" s="18" t="s">
        <v>65</v>
      </c>
      <c r="E9" s="19">
        <v>165</v>
      </c>
      <c r="F9" s="19">
        <v>161</v>
      </c>
      <c r="G9" s="19">
        <v>164</v>
      </c>
      <c r="H9" s="19"/>
      <c r="I9" s="19"/>
      <c r="J9" s="19"/>
      <c r="K9" s="23">
        <v>3</v>
      </c>
      <c r="L9" s="23">
        <v>490</v>
      </c>
      <c r="M9" s="24">
        <v>163.33333333333334</v>
      </c>
      <c r="N9" s="25">
        <v>4</v>
      </c>
      <c r="O9" s="26">
        <v>167.33333333333334</v>
      </c>
    </row>
    <row r="12" spans="1:17" x14ac:dyDescent="0.25">
      <c r="K12" s="8">
        <f>SUM(K9:K11)</f>
        <v>3</v>
      </c>
      <c r="L12" s="8">
        <f>SUM(L9:L11)</f>
        <v>490</v>
      </c>
      <c r="M12" s="7">
        <f>SUM(L12/K12)</f>
        <v>163.33333333333334</v>
      </c>
      <c r="N12" s="8">
        <f>SUM(N9:N11)</f>
        <v>4</v>
      </c>
      <c r="O12" s="13">
        <f>SUM(M12+N12)</f>
        <v>167.33333333333334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41</v>
      </c>
      <c r="B21" s="16" t="s">
        <v>67</v>
      </c>
      <c r="C21" s="17">
        <v>44792</v>
      </c>
      <c r="D21" s="18" t="s">
        <v>77</v>
      </c>
      <c r="E21" s="19">
        <v>155</v>
      </c>
      <c r="F21" s="19">
        <v>160</v>
      </c>
      <c r="G21" s="19">
        <v>150</v>
      </c>
      <c r="H21" s="19"/>
      <c r="I21" s="19"/>
      <c r="J21" s="19"/>
      <c r="K21" s="23">
        <v>3</v>
      </c>
      <c r="L21" s="23">
        <v>465</v>
      </c>
      <c r="M21" s="24">
        <v>155</v>
      </c>
      <c r="N21" s="25">
        <v>5</v>
      </c>
      <c r="O21" s="26">
        <v>160</v>
      </c>
    </row>
    <row r="23" spans="1:15" x14ac:dyDescent="0.25">
      <c r="K23" s="8">
        <f>SUM(K21:K22)</f>
        <v>3</v>
      </c>
      <c r="L23" s="8">
        <f>SUM(L21:L22)</f>
        <v>465</v>
      </c>
      <c r="M23" s="7">
        <f>SUM(L23/K23)</f>
        <v>155</v>
      </c>
      <c r="N23" s="8">
        <f>SUM(N21:N22)</f>
        <v>5</v>
      </c>
      <c r="O23" s="13">
        <f>SUM(M23+N23)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 B8 B20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9:J9 B9:C9" name="Range1_25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E21:J21 B21:C21" name="Range1_17"/>
    <protectedRange algorithmName="SHA-512" hashValue="ON39YdpmFHfN9f47KpiRvqrKx0V9+erV1CNkpWzYhW/Qyc6aT8rEyCrvauWSYGZK2ia3o7vd3akF07acHAFpOA==" saltValue="yVW9XmDwTqEnmpSGai0KYg==" spinCount="100000" sqref="D21" name="Range1_1_15"/>
  </protectedRanges>
  <conditionalFormatting sqref="E2">
    <cfRule type="top10" dxfId="217" priority="24" rank="1"/>
  </conditionalFormatting>
  <conditionalFormatting sqref="F2">
    <cfRule type="top10" dxfId="216" priority="23" rank="1"/>
  </conditionalFormatting>
  <conditionalFormatting sqref="G2">
    <cfRule type="top10" dxfId="215" priority="22" rank="1"/>
  </conditionalFormatting>
  <conditionalFormatting sqref="H2">
    <cfRule type="top10" dxfId="214" priority="21" rank="1"/>
  </conditionalFormatting>
  <conditionalFormatting sqref="I2">
    <cfRule type="top10" dxfId="213" priority="20" rank="1"/>
  </conditionalFormatting>
  <conditionalFormatting sqref="J2">
    <cfRule type="top10" dxfId="212" priority="19" rank="1"/>
  </conditionalFormatting>
  <conditionalFormatting sqref="J9">
    <cfRule type="top10" dxfId="211" priority="13" rank="1"/>
  </conditionalFormatting>
  <conditionalFormatting sqref="I9">
    <cfRule type="top10" dxfId="210" priority="14" rank="1"/>
  </conditionalFormatting>
  <conditionalFormatting sqref="H9">
    <cfRule type="top10" dxfId="209" priority="15" rank="1"/>
  </conditionalFormatting>
  <conditionalFormatting sqref="G9">
    <cfRule type="top10" dxfId="208" priority="16" rank="1"/>
  </conditionalFormatting>
  <conditionalFormatting sqref="F9">
    <cfRule type="top10" dxfId="207" priority="17" rank="1"/>
  </conditionalFormatting>
  <conditionalFormatting sqref="E9">
    <cfRule type="top10" dxfId="206" priority="18" rank="1"/>
  </conditionalFormatting>
  <conditionalFormatting sqref="I21">
    <cfRule type="top10" dxfId="205" priority="6" rank="1"/>
  </conditionalFormatting>
  <conditionalFormatting sqref="H21">
    <cfRule type="top10" dxfId="204" priority="2" rank="1"/>
  </conditionalFormatting>
  <conditionalFormatting sqref="J21">
    <cfRule type="top10" dxfId="203" priority="3" rank="1"/>
  </conditionalFormatting>
  <conditionalFormatting sqref="G21">
    <cfRule type="top10" dxfId="202" priority="5" rank="1"/>
  </conditionalFormatting>
  <conditionalFormatting sqref="F21">
    <cfRule type="top10" dxfId="201" priority="4" rank="1"/>
  </conditionalFormatting>
  <conditionalFormatting sqref="E21">
    <cfRule type="top10" dxfId="200" priority="1" rank="1"/>
  </conditionalFormatting>
  <hyperlinks>
    <hyperlink ref="Q1" location="'Virginia OD 2022'!A1" display="Back to Ranking" xr:uid="{5926EFC4-7AFF-42B0-8C63-C9BC6F601D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6871D0-FD92-400C-8EF1-FF4B59CE9B8B}">
          <x14:formula1>
            <xm:f>'C:\Users\abra2\Desktop\ABRA Files and More\AUTO BENCH REST ASSOCIATION FILE\ABRA 2019\Georgia\[Georgia Results 01 19 20.xlsm]DATA SHEET'!#REF!</xm:f>
          </x14:formula1>
          <xm:sqref>B1 B8 B20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C5C7E-132B-4E0E-BD1A-625A1B234C4E}">
  <sheetPr codeName="Sheet36"/>
  <dimension ref="A1:Q4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81</v>
      </c>
      <c r="C2" s="17">
        <v>44807</v>
      </c>
      <c r="D2" s="18" t="s">
        <v>77</v>
      </c>
      <c r="E2" s="19">
        <v>183</v>
      </c>
      <c r="F2" s="19">
        <v>189</v>
      </c>
      <c r="G2" s="19">
        <v>186</v>
      </c>
      <c r="H2" s="19">
        <v>181</v>
      </c>
      <c r="I2" s="19"/>
      <c r="J2" s="19"/>
      <c r="K2" s="23">
        <v>4</v>
      </c>
      <c r="L2" s="23">
        <v>739</v>
      </c>
      <c r="M2" s="24">
        <v>184.75</v>
      </c>
      <c r="N2" s="25">
        <v>13</v>
      </c>
      <c r="O2" s="26">
        <v>197.75</v>
      </c>
    </row>
    <row r="4" spans="1:17" x14ac:dyDescent="0.25">
      <c r="K4" s="8">
        <f>SUM(K2:K3)</f>
        <v>4</v>
      </c>
      <c r="L4" s="8">
        <f>SUM(L2:L3)</f>
        <v>739</v>
      </c>
      <c r="M4" s="7">
        <f>SUM(L4/K4)</f>
        <v>184.75</v>
      </c>
      <c r="N4" s="8">
        <f>SUM(N2:N3)</f>
        <v>13</v>
      </c>
      <c r="O4" s="13">
        <f>SUM(M4+N4)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_1"/>
    <protectedRange algorithmName="SHA-512" hashValue="ON39YdpmFHfN9f47KpiRvqrKx0V9+erV1CNkpWzYhW/Qyc6aT8rEyCrvauWSYGZK2ia3o7vd3akF07acHAFpOA==" saltValue="yVW9XmDwTqEnmpSGai0KYg==" spinCount="100000" sqref="D2" name="Range1_1_5_1_1"/>
  </protectedRanges>
  <conditionalFormatting sqref="J2">
    <cfRule type="top10" dxfId="199" priority="1" rank="1"/>
  </conditionalFormatting>
  <conditionalFormatting sqref="I2">
    <cfRule type="top10" dxfId="198" priority="2" rank="1"/>
  </conditionalFormatting>
  <conditionalFormatting sqref="H2">
    <cfRule type="top10" dxfId="197" priority="3" rank="1"/>
  </conditionalFormatting>
  <conditionalFormatting sqref="G2">
    <cfRule type="top10" dxfId="196" priority="4" rank="1"/>
  </conditionalFormatting>
  <conditionalFormatting sqref="F2">
    <cfRule type="top10" dxfId="195" priority="5" rank="1"/>
  </conditionalFormatting>
  <conditionalFormatting sqref="E2">
    <cfRule type="top10" dxfId="194" priority="6" rank="1"/>
  </conditionalFormatting>
  <hyperlinks>
    <hyperlink ref="Q1" location="'Virginia OD 2022'!A1" display="Back to Ranking" xr:uid="{0B1EAD2F-590B-479A-9FF4-F24B2C447B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8C6CF6-7AAA-40CF-ADF4-A55566849B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04F5-6D9A-43D8-8E7A-541EAE9459ED}">
  <sheetPr codeName="Sheet34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79</v>
      </c>
      <c r="C2" s="17">
        <v>44807</v>
      </c>
      <c r="D2" s="18" t="s">
        <v>77</v>
      </c>
      <c r="E2" s="19">
        <v>193</v>
      </c>
      <c r="F2" s="19">
        <v>196</v>
      </c>
      <c r="G2" s="19">
        <v>190</v>
      </c>
      <c r="H2" s="19">
        <v>192</v>
      </c>
      <c r="I2" s="19"/>
      <c r="J2" s="19"/>
      <c r="K2" s="23">
        <v>4</v>
      </c>
      <c r="L2" s="23">
        <v>771</v>
      </c>
      <c r="M2" s="24">
        <v>192.75</v>
      </c>
      <c r="N2" s="25">
        <v>3</v>
      </c>
      <c r="O2" s="26">
        <v>195.75</v>
      </c>
    </row>
    <row r="4" spans="1:17" x14ac:dyDescent="0.25">
      <c r="K4" s="8">
        <f>SUM(K2:K3)</f>
        <v>4</v>
      </c>
      <c r="L4" s="8">
        <f>SUM(L2:L3)</f>
        <v>771</v>
      </c>
      <c r="M4" s="7">
        <f>SUM(L4/K4)</f>
        <v>192.75</v>
      </c>
      <c r="N4" s="8">
        <f>SUM(N2:N3)</f>
        <v>3</v>
      </c>
      <c r="O4" s="13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193" priority="5" rank="1"/>
  </conditionalFormatting>
  <conditionalFormatting sqref="G2">
    <cfRule type="top10" dxfId="192" priority="4" rank="1"/>
  </conditionalFormatting>
  <conditionalFormatting sqref="H2">
    <cfRule type="top10" dxfId="191" priority="3" rank="1"/>
  </conditionalFormatting>
  <conditionalFormatting sqref="I2">
    <cfRule type="top10" dxfId="190" priority="1" rank="1"/>
  </conditionalFormatting>
  <conditionalFormatting sqref="J2">
    <cfRule type="top10" dxfId="189" priority="2" rank="1"/>
  </conditionalFormatting>
  <conditionalFormatting sqref="E2">
    <cfRule type="top10" dxfId="188" priority="6" rank="1"/>
  </conditionalFormatting>
  <hyperlinks>
    <hyperlink ref="Q1" location="'Virginia OD 2022'!A1" display="Back to Ranking" xr:uid="{DE4A2D16-E4E0-4726-B032-C57A9FD6FE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58B85-0076-4392-8112-4C2B624227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C4B5-DA16-46F0-B49C-DF2D3F8F5758}">
  <sheetPr codeName="Sheet29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68</v>
      </c>
      <c r="C2" s="17">
        <v>44751</v>
      </c>
      <c r="D2" s="18" t="s">
        <v>65</v>
      </c>
      <c r="E2" s="19">
        <v>191</v>
      </c>
      <c r="F2" s="19">
        <v>191</v>
      </c>
      <c r="G2" s="19">
        <v>189</v>
      </c>
      <c r="H2" s="19"/>
      <c r="I2" s="19"/>
      <c r="J2" s="19"/>
      <c r="K2" s="23">
        <v>3</v>
      </c>
      <c r="L2" s="23">
        <v>571</v>
      </c>
      <c r="M2" s="24">
        <v>190.33333333333334</v>
      </c>
      <c r="N2" s="25">
        <v>11</v>
      </c>
      <c r="O2" s="26">
        <v>201.33333333333334</v>
      </c>
    </row>
    <row r="4" spans="1:17" x14ac:dyDescent="0.25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11</v>
      </c>
      <c r="O4" s="13">
        <f>SUM(M4+N4)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5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J2">
    <cfRule type="top10" dxfId="187" priority="1" rank="1"/>
  </conditionalFormatting>
  <conditionalFormatting sqref="I2">
    <cfRule type="top10" dxfId="186" priority="2" rank="1"/>
  </conditionalFormatting>
  <conditionalFormatting sqref="H2">
    <cfRule type="top10" dxfId="185" priority="3" rank="1"/>
  </conditionalFormatting>
  <conditionalFormatting sqref="G2">
    <cfRule type="top10" dxfId="184" priority="4" rank="1"/>
  </conditionalFormatting>
  <conditionalFormatting sqref="F2">
    <cfRule type="top10" dxfId="183" priority="5" rank="1"/>
  </conditionalFormatting>
  <conditionalFormatting sqref="E2">
    <cfRule type="top10" dxfId="182" priority="6" rank="1"/>
  </conditionalFormatting>
  <hyperlinks>
    <hyperlink ref="Q1" location="'Virginia OD 2022'!A1" display="Back to Ranking" xr:uid="{7185F439-DA77-4394-805F-A53E748321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E48B9F-8893-4EC7-BA62-3A7BA2B172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93A0-2AC1-4628-81A1-712D66EC27B8}">
  <sheetPr codeName="Sheet30"/>
  <dimension ref="A1:Q12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52</v>
      </c>
      <c r="C2" s="17">
        <v>44733</v>
      </c>
      <c r="D2" s="18" t="s">
        <v>43</v>
      </c>
      <c r="E2" s="19">
        <v>196</v>
      </c>
      <c r="F2" s="19">
        <v>195</v>
      </c>
      <c r="G2" s="19">
        <v>199</v>
      </c>
      <c r="H2" s="19"/>
      <c r="I2" s="19"/>
      <c r="J2" s="19"/>
      <c r="K2" s="23">
        <v>3</v>
      </c>
      <c r="L2" s="23">
        <v>590</v>
      </c>
      <c r="M2" s="24">
        <v>196.66666666666666</v>
      </c>
      <c r="N2" s="25">
        <v>9</v>
      </c>
      <c r="O2" s="26">
        <v>205.66666666666666</v>
      </c>
    </row>
    <row r="3" spans="1:17" x14ac:dyDescent="0.25">
      <c r="A3" s="15" t="s">
        <v>53</v>
      </c>
      <c r="B3" s="16" t="s">
        <v>52</v>
      </c>
      <c r="C3" s="17">
        <v>44761</v>
      </c>
      <c r="D3" s="18" t="s">
        <v>43</v>
      </c>
      <c r="E3" s="19">
        <v>197</v>
      </c>
      <c r="F3" s="19">
        <v>198</v>
      </c>
      <c r="G3" s="19">
        <v>200</v>
      </c>
      <c r="H3" s="19"/>
      <c r="I3" s="19"/>
      <c r="J3" s="19"/>
      <c r="K3" s="23">
        <v>3</v>
      </c>
      <c r="L3" s="23">
        <v>595</v>
      </c>
      <c r="M3" s="24">
        <v>198.33333333333334</v>
      </c>
      <c r="N3" s="25">
        <v>11</v>
      </c>
      <c r="O3" s="26">
        <v>209.33333333333334</v>
      </c>
    </row>
    <row r="4" spans="1:17" x14ac:dyDescent="0.25">
      <c r="A4" s="15" t="s">
        <v>53</v>
      </c>
      <c r="B4" s="16" t="s">
        <v>52</v>
      </c>
      <c r="C4" s="17">
        <v>44763</v>
      </c>
      <c r="D4" s="18" t="s">
        <v>43</v>
      </c>
      <c r="E4" s="19">
        <v>200</v>
      </c>
      <c r="F4" s="19">
        <v>197</v>
      </c>
      <c r="G4" s="19">
        <v>200</v>
      </c>
      <c r="H4" s="19">
        <v>196</v>
      </c>
      <c r="I4" s="19">
        <v>197</v>
      </c>
      <c r="J4" s="19">
        <v>195</v>
      </c>
      <c r="K4" s="23">
        <v>6</v>
      </c>
      <c r="L4" s="23">
        <v>1185</v>
      </c>
      <c r="M4" s="24">
        <v>197.5</v>
      </c>
      <c r="N4" s="25">
        <v>8</v>
      </c>
      <c r="O4" s="26">
        <v>205.5</v>
      </c>
    </row>
    <row r="5" spans="1:17" x14ac:dyDescent="0.25">
      <c r="A5" s="15" t="s">
        <v>53</v>
      </c>
      <c r="B5" s="16" t="s">
        <v>52</v>
      </c>
      <c r="C5" s="17">
        <v>44768</v>
      </c>
      <c r="D5" s="18" t="s">
        <v>43</v>
      </c>
      <c r="E5" s="19">
        <v>196</v>
      </c>
      <c r="F5" s="19">
        <v>197</v>
      </c>
      <c r="G5" s="19">
        <v>197</v>
      </c>
      <c r="H5" s="19"/>
      <c r="I5" s="19"/>
      <c r="J5" s="19"/>
      <c r="K5" s="23">
        <v>3</v>
      </c>
      <c r="L5" s="23">
        <v>590</v>
      </c>
      <c r="M5" s="24">
        <v>196.66666666666666</v>
      </c>
      <c r="N5" s="25">
        <v>4</v>
      </c>
      <c r="O5" s="26">
        <v>200.66666666666666</v>
      </c>
    </row>
    <row r="6" spans="1:17" x14ac:dyDescent="0.25">
      <c r="A6" s="15" t="s">
        <v>53</v>
      </c>
      <c r="B6" s="16" t="s">
        <v>52</v>
      </c>
      <c r="C6" s="17">
        <v>44789</v>
      </c>
      <c r="D6" s="18" t="s">
        <v>75</v>
      </c>
      <c r="E6" s="19">
        <v>197.001</v>
      </c>
      <c r="F6" s="19">
        <v>197</v>
      </c>
      <c r="G6" s="19">
        <v>199</v>
      </c>
      <c r="H6" s="19"/>
      <c r="I6" s="19"/>
      <c r="J6" s="19"/>
      <c r="K6" s="23">
        <v>3</v>
      </c>
      <c r="L6" s="23">
        <v>593.00099999999998</v>
      </c>
      <c r="M6" s="24">
        <v>197.667</v>
      </c>
      <c r="N6" s="25">
        <v>9</v>
      </c>
      <c r="O6" s="26">
        <v>206.667</v>
      </c>
    </row>
    <row r="7" spans="1:17" x14ac:dyDescent="0.25">
      <c r="A7" s="15" t="s">
        <v>53</v>
      </c>
      <c r="B7" s="16" t="s">
        <v>52</v>
      </c>
      <c r="C7" s="17">
        <v>44782</v>
      </c>
      <c r="D7" s="18" t="s">
        <v>83</v>
      </c>
      <c r="E7" s="19">
        <v>199</v>
      </c>
      <c r="F7" s="19">
        <v>198</v>
      </c>
      <c r="G7" s="19">
        <v>199</v>
      </c>
      <c r="H7" s="19"/>
      <c r="I7" s="19"/>
      <c r="J7" s="19"/>
      <c r="K7" s="23">
        <v>3</v>
      </c>
      <c r="L7" s="23">
        <v>596</v>
      </c>
      <c r="M7" s="24">
        <v>198.66666666666666</v>
      </c>
      <c r="N7" s="25">
        <v>9</v>
      </c>
      <c r="O7" s="26">
        <v>207.66666666666666</v>
      </c>
    </row>
    <row r="8" spans="1:17" x14ac:dyDescent="0.25">
      <c r="A8" s="15" t="s">
        <v>53</v>
      </c>
      <c r="B8" s="16" t="s">
        <v>52</v>
      </c>
      <c r="C8" s="17">
        <v>44796</v>
      </c>
      <c r="D8" s="18" t="s">
        <v>83</v>
      </c>
      <c r="E8" s="19">
        <v>198</v>
      </c>
      <c r="F8" s="19">
        <v>200</v>
      </c>
      <c r="G8" s="19">
        <v>199</v>
      </c>
      <c r="H8" s="19"/>
      <c r="I8" s="19"/>
      <c r="J8" s="19"/>
      <c r="K8" s="23">
        <v>3</v>
      </c>
      <c r="L8" s="23">
        <v>597</v>
      </c>
      <c r="M8" s="24">
        <v>199</v>
      </c>
      <c r="N8" s="25">
        <v>11</v>
      </c>
      <c r="O8" s="26">
        <v>210</v>
      </c>
    </row>
    <row r="9" spans="1:17" x14ac:dyDescent="0.25">
      <c r="A9" s="15" t="s">
        <v>53</v>
      </c>
      <c r="B9" s="16" t="s">
        <v>86</v>
      </c>
      <c r="C9" s="17">
        <v>44824</v>
      </c>
      <c r="D9" s="18" t="s">
        <v>87</v>
      </c>
      <c r="E9" s="19">
        <v>200</v>
      </c>
      <c r="F9" s="19">
        <v>199</v>
      </c>
      <c r="G9" s="19">
        <v>198</v>
      </c>
      <c r="H9" s="19"/>
      <c r="I9" s="19"/>
      <c r="J9" s="19"/>
      <c r="K9" s="23">
        <v>3</v>
      </c>
      <c r="L9" s="23">
        <v>597</v>
      </c>
      <c r="M9" s="24">
        <v>199</v>
      </c>
      <c r="N9" s="25">
        <v>7</v>
      </c>
      <c r="O9" s="26">
        <v>206</v>
      </c>
    </row>
    <row r="10" spans="1:17" x14ac:dyDescent="0.25">
      <c r="A10" s="61" t="s">
        <v>53</v>
      </c>
      <c r="B10" s="62" t="s">
        <v>86</v>
      </c>
      <c r="C10" s="63">
        <v>44814</v>
      </c>
      <c r="D10" s="61" t="s">
        <v>75</v>
      </c>
      <c r="E10" s="64">
        <v>200</v>
      </c>
      <c r="F10" s="64">
        <v>199.001</v>
      </c>
      <c r="G10" s="65">
        <v>198</v>
      </c>
      <c r="H10" s="65">
        <v>198</v>
      </c>
      <c r="I10" s="64">
        <v>198</v>
      </c>
      <c r="J10" s="65">
        <v>197</v>
      </c>
      <c r="K10" s="66">
        <f>COUNT(E10:J10)</f>
        <v>6</v>
      </c>
      <c r="L10" s="66">
        <f>SUM(E10:J10)</f>
        <v>1190.001</v>
      </c>
      <c r="M10" s="67">
        <f>IFERROR(L10/K10,0)</f>
        <v>198.33349999999999</v>
      </c>
      <c r="N10" s="65">
        <v>22</v>
      </c>
      <c r="O10" s="68">
        <f>SUM(M10+N10)</f>
        <v>220.33349999999999</v>
      </c>
    </row>
    <row r="12" spans="1:17" x14ac:dyDescent="0.25">
      <c r="K12" s="8">
        <f>SUM(K2:K11)</f>
        <v>33</v>
      </c>
      <c r="L12" s="8">
        <f>SUM(L2:L11)</f>
        <v>6533.0020000000004</v>
      </c>
      <c r="M12" s="7">
        <f>SUM(L12/K12)</f>
        <v>197.9697575757576</v>
      </c>
      <c r="N12" s="8">
        <f>SUM(N2:N11)</f>
        <v>90</v>
      </c>
      <c r="O12" s="13">
        <f>SUM(M12+N12)</f>
        <v>287.96975757575763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B3:C3 I3:J3" name="Range1_16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B4:C4 I4:J4" name="Range1_19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7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33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11_2"/>
    <protectedRange algorithmName="SHA-512" hashValue="ON39YdpmFHfN9f47KpiRvqrKx0V9+erV1CNkpWzYhW/Qyc6aT8rEyCrvauWSYGZK2ia3o7vd3akF07acHAFpOA==" saltValue="yVW9XmDwTqEnmpSGai0KYg==" spinCount="100000" sqref="D7" name="Range1_1_18_1"/>
    <protectedRange algorithmName="SHA-512" hashValue="ON39YdpmFHfN9f47KpiRvqrKx0V9+erV1CNkpWzYhW/Qyc6aT8rEyCrvauWSYGZK2ia3o7vd3akF07acHAFpOA==" saltValue="yVW9XmDwTqEnmpSGai0KYg==" spinCount="100000" sqref="E7:H7" name="Range1_3_7_1"/>
    <protectedRange algorithmName="SHA-512" hashValue="ON39YdpmFHfN9f47KpiRvqrKx0V9+erV1CNkpWzYhW/Qyc6aT8rEyCrvauWSYGZK2ia3o7vd3akF07acHAFpOA==" saltValue="yVW9XmDwTqEnmpSGai0KYg==" spinCount="100000" sqref="I8:J8 B8:C8" name="Range1_20"/>
    <protectedRange algorithmName="SHA-512" hashValue="ON39YdpmFHfN9f47KpiRvqrKx0V9+erV1CNkpWzYhW/Qyc6aT8rEyCrvauWSYGZK2ia3o7vd3akF07acHAFpOA==" saltValue="yVW9XmDwTqEnmpSGai0KYg==" spinCount="100000" sqref="D8" name="Range1_1_17"/>
    <protectedRange algorithmName="SHA-512" hashValue="ON39YdpmFHfN9f47KpiRvqrKx0V9+erV1CNkpWzYhW/Qyc6aT8rEyCrvauWSYGZK2ia3o7vd3akF07acHAFpOA==" saltValue="yVW9XmDwTqEnmpSGai0KYg==" spinCount="100000" sqref="E8:H8" name="Range1_3_7_2"/>
    <protectedRange algorithmName="SHA-512" hashValue="ON39YdpmFHfN9f47KpiRvqrKx0V9+erV1CNkpWzYhW/Qyc6aT8rEyCrvauWSYGZK2ia3o7vd3akF07acHAFpOA==" saltValue="yVW9XmDwTqEnmpSGai0KYg==" spinCount="100000" sqref="I9:J9 B9:C9" name="Range1_43"/>
    <protectedRange algorithmName="SHA-512" hashValue="ON39YdpmFHfN9f47KpiRvqrKx0V9+erV1CNkpWzYhW/Qyc6aT8rEyCrvauWSYGZK2ia3o7vd3akF07acHAFpOA==" saltValue="yVW9XmDwTqEnmpSGai0KYg==" spinCount="100000" sqref="D9" name="Range1_1_32"/>
    <protectedRange algorithmName="SHA-512" hashValue="ON39YdpmFHfN9f47KpiRvqrKx0V9+erV1CNkpWzYhW/Qyc6aT8rEyCrvauWSYGZK2ia3o7vd3akF07acHAFpOA==" saltValue="yVW9XmDwTqEnmpSGai0KYg==" spinCount="100000" sqref="E9:H9" name="Range1_3_11"/>
  </protectedRanges>
  <conditionalFormatting sqref="F2">
    <cfRule type="top10" dxfId="181" priority="63" rank="1"/>
  </conditionalFormatting>
  <conditionalFormatting sqref="I2">
    <cfRule type="top10" dxfId="180" priority="60" rank="1"/>
    <cfRule type="top10" dxfId="179" priority="65" rank="1"/>
  </conditionalFormatting>
  <conditionalFormatting sqref="E2">
    <cfRule type="top10" dxfId="178" priority="64" rank="1"/>
  </conditionalFormatting>
  <conditionalFormatting sqref="G2">
    <cfRule type="top10" dxfId="177" priority="62" rank="1"/>
  </conditionalFormatting>
  <conditionalFormatting sqref="H2">
    <cfRule type="top10" dxfId="176" priority="61" rank="1"/>
  </conditionalFormatting>
  <conditionalFormatting sqref="J2">
    <cfRule type="top10" dxfId="175" priority="59" rank="1"/>
  </conditionalFormatting>
  <conditionalFormatting sqref="E2:J2">
    <cfRule type="cellIs" dxfId="174" priority="58" operator="greaterThanOrEqual">
      <formula>200</formula>
    </cfRule>
  </conditionalFormatting>
  <conditionalFormatting sqref="F3">
    <cfRule type="top10" dxfId="173" priority="55" rank="1"/>
  </conditionalFormatting>
  <conditionalFormatting sqref="I3">
    <cfRule type="top10" dxfId="172" priority="52" rank="1"/>
    <cfRule type="top10" dxfId="171" priority="57" rank="1"/>
  </conditionalFormatting>
  <conditionalFormatting sqref="E3">
    <cfRule type="top10" dxfId="170" priority="56" rank="1"/>
  </conditionalFormatting>
  <conditionalFormatting sqref="G3">
    <cfRule type="top10" dxfId="169" priority="54" rank="1"/>
  </conditionalFormatting>
  <conditionalFormatting sqref="H3">
    <cfRule type="top10" dxfId="168" priority="53" rank="1"/>
  </conditionalFormatting>
  <conditionalFormatting sqref="J3">
    <cfRule type="top10" dxfId="167" priority="51" rank="1"/>
  </conditionalFormatting>
  <conditionalFormatting sqref="E3:J3">
    <cfRule type="cellIs" dxfId="166" priority="50" operator="greaterThanOrEqual">
      <formula>200</formula>
    </cfRule>
  </conditionalFormatting>
  <conditionalFormatting sqref="F4">
    <cfRule type="top10" dxfId="165" priority="47" rank="1"/>
  </conditionalFormatting>
  <conditionalFormatting sqref="I4">
    <cfRule type="top10" dxfId="164" priority="44" rank="1"/>
    <cfRule type="top10" dxfId="163" priority="49" rank="1"/>
  </conditionalFormatting>
  <conditionalFormatting sqref="E4">
    <cfRule type="top10" dxfId="162" priority="48" rank="1"/>
  </conditionalFormatting>
  <conditionalFormatting sqref="G4">
    <cfRule type="top10" dxfId="161" priority="46" rank="1"/>
  </conditionalFormatting>
  <conditionalFormatting sqref="H4">
    <cfRule type="top10" dxfId="160" priority="45" rank="1"/>
  </conditionalFormatting>
  <conditionalFormatting sqref="J4">
    <cfRule type="top10" dxfId="159" priority="43" rank="1"/>
  </conditionalFormatting>
  <conditionalFormatting sqref="E4:J4">
    <cfRule type="cellIs" dxfId="158" priority="42" operator="greaterThanOrEqual">
      <formula>200</formula>
    </cfRule>
  </conditionalFormatting>
  <conditionalFormatting sqref="F5">
    <cfRule type="top10" dxfId="157" priority="39" rank="1"/>
  </conditionalFormatting>
  <conditionalFormatting sqref="I5">
    <cfRule type="top10" dxfId="156" priority="36" rank="1"/>
    <cfRule type="top10" dxfId="155" priority="41" rank="1"/>
  </conditionalFormatting>
  <conditionalFormatting sqref="E5">
    <cfRule type="top10" dxfId="154" priority="40" rank="1"/>
  </conditionalFormatting>
  <conditionalFormatting sqref="G5">
    <cfRule type="top10" dxfId="153" priority="38" rank="1"/>
  </conditionalFormatting>
  <conditionalFormatting sqref="H5">
    <cfRule type="top10" dxfId="152" priority="37" rank="1"/>
  </conditionalFormatting>
  <conditionalFormatting sqref="J5">
    <cfRule type="top10" dxfId="151" priority="35" rank="1"/>
  </conditionalFormatting>
  <conditionalFormatting sqref="E5:J5">
    <cfRule type="cellIs" dxfId="150" priority="34" operator="greaterThanOrEqual">
      <formula>200</formula>
    </cfRule>
  </conditionalFormatting>
  <conditionalFormatting sqref="F6">
    <cfRule type="top10" dxfId="149" priority="31" rank="1"/>
  </conditionalFormatting>
  <conditionalFormatting sqref="I6">
    <cfRule type="top10" dxfId="148" priority="28" rank="1"/>
    <cfRule type="top10" dxfId="147" priority="33" rank="1"/>
  </conditionalFormatting>
  <conditionalFormatting sqref="E6">
    <cfRule type="top10" dxfId="146" priority="32" rank="1"/>
  </conditionalFormatting>
  <conditionalFormatting sqref="G6">
    <cfRule type="top10" dxfId="145" priority="30" rank="1"/>
  </conditionalFormatting>
  <conditionalFormatting sqref="H6">
    <cfRule type="top10" dxfId="144" priority="29" rank="1"/>
  </conditionalFormatting>
  <conditionalFormatting sqref="J6">
    <cfRule type="top10" dxfId="143" priority="27" rank="1"/>
  </conditionalFormatting>
  <conditionalFormatting sqref="E6:J6">
    <cfRule type="cellIs" dxfId="142" priority="26" operator="greaterThanOrEqual">
      <formula>200</formula>
    </cfRule>
  </conditionalFormatting>
  <conditionalFormatting sqref="F7">
    <cfRule type="top10" dxfId="141" priority="23" rank="1"/>
  </conditionalFormatting>
  <conditionalFormatting sqref="I7">
    <cfRule type="top10" dxfId="140" priority="20" rank="1"/>
    <cfRule type="top10" dxfId="139" priority="25" rank="1"/>
  </conditionalFormatting>
  <conditionalFormatting sqref="E7">
    <cfRule type="top10" dxfId="138" priority="24" rank="1"/>
  </conditionalFormatting>
  <conditionalFormatting sqref="G7">
    <cfRule type="top10" dxfId="137" priority="22" rank="1"/>
  </conditionalFormatting>
  <conditionalFormatting sqref="H7">
    <cfRule type="top10" dxfId="136" priority="21" rank="1"/>
  </conditionalFormatting>
  <conditionalFormatting sqref="J7">
    <cfRule type="top10" dxfId="135" priority="19" rank="1"/>
  </conditionalFormatting>
  <conditionalFormatting sqref="E7:J7">
    <cfRule type="cellIs" dxfId="134" priority="18" operator="greaterThanOrEqual">
      <formula>200</formula>
    </cfRule>
  </conditionalFormatting>
  <conditionalFormatting sqref="F8">
    <cfRule type="top10" dxfId="133" priority="15" rank="1"/>
  </conditionalFormatting>
  <conditionalFormatting sqref="I8">
    <cfRule type="top10" dxfId="132" priority="12" rank="1"/>
    <cfRule type="top10" dxfId="131" priority="17" rank="1"/>
  </conditionalFormatting>
  <conditionalFormatting sqref="E8">
    <cfRule type="top10" dxfId="130" priority="16" rank="1"/>
  </conditionalFormatting>
  <conditionalFormatting sqref="G8">
    <cfRule type="top10" dxfId="129" priority="14" rank="1"/>
  </conditionalFormatting>
  <conditionalFormatting sqref="H8">
    <cfRule type="top10" dxfId="128" priority="13" rank="1"/>
  </conditionalFormatting>
  <conditionalFormatting sqref="J8">
    <cfRule type="top10" dxfId="127" priority="11" rank="1"/>
  </conditionalFormatting>
  <conditionalFormatting sqref="E8:J8">
    <cfRule type="cellIs" dxfId="126" priority="10" operator="greaterThanOrEqual">
      <formula>200</formula>
    </cfRule>
  </conditionalFormatting>
  <conditionalFormatting sqref="F9">
    <cfRule type="top10" dxfId="125" priority="7" rank="1"/>
  </conditionalFormatting>
  <conditionalFormatting sqref="I9">
    <cfRule type="top10" dxfId="124" priority="4" rank="1"/>
    <cfRule type="top10" dxfId="123" priority="9" rank="1"/>
  </conditionalFormatting>
  <conditionalFormatting sqref="E9">
    <cfRule type="top10" dxfId="122" priority="8" rank="1"/>
  </conditionalFormatting>
  <conditionalFormatting sqref="G9">
    <cfRule type="top10" dxfId="121" priority="6" rank="1"/>
  </conditionalFormatting>
  <conditionalFormatting sqref="H9">
    <cfRule type="top10" dxfId="120" priority="5" rank="1"/>
  </conditionalFormatting>
  <conditionalFormatting sqref="J9">
    <cfRule type="top10" dxfId="119" priority="3" rank="1"/>
  </conditionalFormatting>
  <conditionalFormatting sqref="E9:J9">
    <cfRule type="cellIs" dxfId="118" priority="2" operator="greaterThanOrEqual">
      <formula>200</formula>
    </cfRule>
  </conditionalFormatting>
  <conditionalFormatting sqref="E10:J10">
    <cfRule type="cellIs" dxfId="117" priority="1" stopIfTrue="1" operator="greaterThanOrEqual">
      <formula>200</formula>
    </cfRule>
  </conditionalFormatting>
  <dataValidations count="1">
    <dataValidation type="list" allowBlank="1" showInputMessage="1" showErrorMessage="1" sqref="B10" xr:uid="{C4D51C9C-36DE-4981-94B6-DCBC91EB2458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2EADD9C3-35CF-49B9-AE49-EE4772265B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DFBC91-0468-46E2-9A66-3FEDA91F7E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9349-86CB-4A2C-BCE3-EA05C11BBBDC}">
  <sheetPr codeName="Sheet31"/>
  <dimension ref="A1:Q16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57</v>
      </c>
      <c r="B2" s="16" t="s">
        <v>59</v>
      </c>
      <c r="C2" s="17">
        <v>44740</v>
      </c>
      <c r="D2" s="18" t="s">
        <v>43</v>
      </c>
      <c r="E2" s="19">
        <v>193</v>
      </c>
      <c r="F2" s="19">
        <v>195</v>
      </c>
      <c r="G2" s="19">
        <v>197</v>
      </c>
      <c r="H2" s="19"/>
      <c r="I2" s="19"/>
      <c r="J2" s="19"/>
      <c r="K2" s="23">
        <v>3</v>
      </c>
      <c r="L2" s="23">
        <v>585</v>
      </c>
      <c r="M2" s="24">
        <v>195</v>
      </c>
      <c r="N2" s="25">
        <v>11</v>
      </c>
      <c r="O2" s="26">
        <v>206</v>
      </c>
    </row>
    <row r="3" spans="1:17" x14ac:dyDescent="0.25">
      <c r="A3" s="15" t="s">
        <v>57</v>
      </c>
      <c r="B3" s="16" t="s">
        <v>59</v>
      </c>
      <c r="C3" s="17">
        <v>44721</v>
      </c>
      <c r="D3" s="18" t="s">
        <v>62</v>
      </c>
      <c r="E3" s="19">
        <v>191</v>
      </c>
      <c r="F3" s="19">
        <v>189</v>
      </c>
      <c r="G3" s="19">
        <v>186</v>
      </c>
      <c r="H3" s="19"/>
      <c r="I3" s="19"/>
      <c r="J3" s="19"/>
      <c r="K3" s="23">
        <v>3</v>
      </c>
      <c r="L3" s="23">
        <v>566</v>
      </c>
      <c r="M3" s="24">
        <v>188.66666666666666</v>
      </c>
      <c r="N3" s="25">
        <v>5</v>
      </c>
      <c r="O3" s="26">
        <v>193.66666666666666</v>
      </c>
    </row>
    <row r="4" spans="1:17" x14ac:dyDescent="0.25">
      <c r="A4" s="15" t="s">
        <v>57</v>
      </c>
      <c r="B4" s="16" t="s">
        <v>59</v>
      </c>
      <c r="C4" s="17">
        <v>44768</v>
      </c>
      <c r="D4" s="18" t="s">
        <v>43</v>
      </c>
      <c r="E4" s="19">
        <v>193</v>
      </c>
      <c r="F4" s="19">
        <v>183</v>
      </c>
      <c r="G4" s="19">
        <v>190</v>
      </c>
      <c r="H4" s="19"/>
      <c r="I4" s="19"/>
      <c r="J4" s="19"/>
      <c r="K4" s="23">
        <v>3</v>
      </c>
      <c r="L4" s="23">
        <v>566</v>
      </c>
      <c r="M4" s="24">
        <v>188.66666666666666</v>
      </c>
      <c r="N4" s="25">
        <v>4</v>
      </c>
      <c r="O4" s="26">
        <v>192.66666666666666</v>
      </c>
    </row>
    <row r="5" spans="1:17" x14ac:dyDescent="0.25">
      <c r="A5" s="15" t="s">
        <v>57</v>
      </c>
      <c r="B5" s="16" t="s">
        <v>59</v>
      </c>
      <c r="C5" s="17">
        <v>44796</v>
      </c>
      <c r="D5" s="18" t="s">
        <v>83</v>
      </c>
      <c r="E5" s="19">
        <v>193</v>
      </c>
      <c r="F5" s="19">
        <v>191</v>
      </c>
      <c r="G5" s="19">
        <v>185</v>
      </c>
      <c r="H5" s="19"/>
      <c r="I5" s="19"/>
      <c r="J5" s="19"/>
      <c r="K5" s="23">
        <v>3</v>
      </c>
      <c r="L5" s="23">
        <v>569</v>
      </c>
      <c r="M5" s="24">
        <v>189.66666666666666</v>
      </c>
      <c r="N5" s="25">
        <v>4</v>
      </c>
      <c r="O5" s="26">
        <v>193.66666666666666</v>
      </c>
    </row>
    <row r="7" spans="1:17" x14ac:dyDescent="0.25">
      <c r="K7" s="8">
        <f>SUM(K2:K6)</f>
        <v>12</v>
      </c>
      <c r="L7" s="8">
        <f>SUM(L2:L6)</f>
        <v>2286</v>
      </c>
      <c r="M7" s="7">
        <f>SUM(L7/K7)</f>
        <v>190.5</v>
      </c>
      <c r="N7" s="8">
        <f>SUM(N2:N6)</f>
        <v>24</v>
      </c>
      <c r="O7" s="13">
        <f>SUM(M7+N7)</f>
        <v>214.5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36</v>
      </c>
      <c r="B14" s="16" t="s">
        <v>59</v>
      </c>
      <c r="C14" s="17">
        <v>44763</v>
      </c>
      <c r="D14" s="18" t="s">
        <v>43</v>
      </c>
      <c r="E14" s="19">
        <v>199</v>
      </c>
      <c r="F14" s="19">
        <v>195</v>
      </c>
      <c r="G14" s="19">
        <v>199</v>
      </c>
      <c r="H14" s="19">
        <v>195</v>
      </c>
      <c r="I14" s="19">
        <v>197</v>
      </c>
      <c r="J14" s="19">
        <v>197</v>
      </c>
      <c r="K14" s="23">
        <v>6</v>
      </c>
      <c r="L14" s="23">
        <v>1182</v>
      </c>
      <c r="M14" s="24">
        <v>197</v>
      </c>
      <c r="N14" s="25">
        <v>30</v>
      </c>
      <c r="O14" s="26">
        <v>227</v>
      </c>
    </row>
    <row r="16" spans="1:17" x14ac:dyDescent="0.25">
      <c r="K16" s="8">
        <f>SUM(K14:K15)</f>
        <v>6</v>
      </c>
      <c r="L16" s="8">
        <f>SUM(L14:L15)</f>
        <v>1182</v>
      </c>
      <c r="M16" s="7">
        <f>SUM(L16/K16)</f>
        <v>197</v>
      </c>
      <c r="N16" s="8">
        <f>SUM(N14:N15)</f>
        <v>30</v>
      </c>
      <c r="O16" s="13">
        <f>SUM(M16+N16)</f>
        <v>227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 E2:J2" name="Range1_7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B3:C3 E3:J3" name="Range1_18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B14:C14 E14:J14" name="Range1_20"/>
    <protectedRange algorithmName="SHA-512" hashValue="ON39YdpmFHfN9f47KpiRvqrKx0V9+erV1CNkpWzYhW/Qyc6aT8rEyCrvauWSYGZK2ia3o7vd3akF07acHAFpOA==" saltValue="yVW9XmDwTqEnmpSGai0KYg==" spinCount="100000" sqref="D14" name="Range1_1_17"/>
    <protectedRange algorithmName="SHA-512" hashValue="ON39YdpmFHfN9f47KpiRvqrKx0V9+erV1CNkpWzYhW/Qyc6aT8rEyCrvauWSYGZK2ia3o7vd3akF07acHAFpOA==" saltValue="yVW9XmDwTqEnmpSGai0KYg==" spinCount="100000" sqref="B4:C4 E4:J4" name="Range1_15_1"/>
    <protectedRange algorithmName="SHA-512" hashValue="ON39YdpmFHfN9f47KpiRvqrKx0V9+erV1CNkpWzYhW/Qyc6aT8rEyCrvauWSYGZK2ia3o7vd3akF07acHAFpOA==" saltValue="yVW9XmDwTqEnmpSGai0KYg==" spinCount="100000" sqref="D4" name="Range1_1_14_1"/>
    <protectedRange algorithmName="SHA-512" hashValue="ON39YdpmFHfN9f47KpiRvqrKx0V9+erV1CNkpWzYhW/Qyc6aT8rEyCrvauWSYGZK2ia3o7vd3akF07acHAFpOA==" saltValue="yVW9XmDwTqEnmpSGai0KYg==" spinCount="100000" sqref="B5:C5 E5:J5" name="Range1_22"/>
    <protectedRange algorithmName="SHA-512" hashValue="ON39YdpmFHfN9f47KpiRvqrKx0V9+erV1CNkpWzYhW/Qyc6aT8rEyCrvauWSYGZK2ia3o7vd3akF07acHAFpOA==" saltValue="yVW9XmDwTqEnmpSGai0KYg==" spinCount="100000" sqref="D5" name="Range1_1_18"/>
  </protectedRanges>
  <conditionalFormatting sqref="F2">
    <cfRule type="top10" dxfId="116" priority="44" rank="1"/>
  </conditionalFormatting>
  <conditionalFormatting sqref="G2">
    <cfRule type="top10" dxfId="115" priority="45" rank="1"/>
  </conditionalFormatting>
  <conditionalFormatting sqref="H2">
    <cfRule type="top10" dxfId="114" priority="46" rank="1"/>
  </conditionalFormatting>
  <conditionalFormatting sqref="I2">
    <cfRule type="top10" dxfId="113" priority="47" rank="1"/>
  </conditionalFormatting>
  <conditionalFormatting sqref="J2">
    <cfRule type="top10" dxfId="112" priority="48" rank="1"/>
  </conditionalFormatting>
  <conditionalFormatting sqref="E2">
    <cfRule type="top10" dxfId="111" priority="49" rank="1"/>
  </conditionalFormatting>
  <conditionalFormatting sqref="E2:J2">
    <cfRule type="cellIs" dxfId="110" priority="43" operator="equal">
      <formula>200</formula>
    </cfRule>
  </conditionalFormatting>
  <conditionalFormatting sqref="F3">
    <cfRule type="top10" dxfId="109" priority="37" rank="1"/>
  </conditionalFormatting>
  <conditionalFormatting sqref="G3">
    <cfRule type="top10" dxfId="108" priority="38" rank="1"/>
  </conditionalFormatting>
  <conditionalFormatting sqref="H3">
    <cfRule type="top10" dxfId="107" priority="39" rank="1"/>
  </conditionalFormatting>
  <conditionalFormatting sqref="I3">
    <cfRule type="top10" dxfId="106" priority="40" rank="1"/>
  </conditionalFormatting>
  <conditionalFormatting sqref="J3">
    <cfRule type="top10" dxfId="105" priority="41" rank="1"/>
  </conditionalFormatting>
  <conditionalFormatting sqref="E3">
    <cfRule type="top10" dxfId="104" priority="42" rank="1"/>
  </conditionalFormatting>
  <conditionalFormatting sqref="E3:J3">
    <cfRule type="cellIs" dxfId="103" priority="36" operator="equal">
      <formula>200</formula>
    </cfRule>
  </conditionalFormatting>
  <conditionalFormatting sqref="I14">
    <cfRule type="top10" dxfId="102" priority="16" rank="1"/>
  </conditionalFormatting>
  <conditionalFormatting sqref="H14">
    <cfRule type="top10" dxfId="101" priority="17" rank="1"/>
  </conditionalFormatting>
  <conditionalFormatting sqref="G14">
    <cfRule type="top10" dxfId="100" priority="18" rank="1"/>
  </conditionalFormatting>
  <conditionalFormatting sqref="F14">
    <cfRule type="top10" dxfId="99" priority="19" rank="1"/>
  </conditionalFormatting>
  <conditionalFormatting sqref="E14">
    <cfRule type="top10" dxfId="98" priority="20" rank="1"/>
  </conditionalFormatting>
  <conditionalFormatting sqref="J14">
    <cfRule type="top10" dxfId="97" priority="21" rank="1"/>
  </conditionalFormatting>
  <conditionalFormatting sqref="E14:J14">
    <cfRule type="cellIs" dxfId="96" priority="15" operator="equal">
      <formula>200</formula>
    </cfRule>
  </conditionalFormatting>
  <conditionalFormatting sqref="E4:J4">
    <cfRule type="cellIs" dxfId="95" priority="14" operator="equal">
      <formula>200</formula>
    </cfRule>
  </conditionalFormatting>
  <conditionalFormatting sqref="F4">
    <cfRule type="top10" dxfId="94" priority="8" rank="1"/>
  </conditionalFormatting>
  <conditionalFormatting sqref="G4">
    <cfRule type="top10" dxfId="93" priority="9" rank="1"/>
  </conditionalFormatting>
  <conditionalFormatting sqref="H4">
    <cfRule type="top10" dxfId="92" priority="10" rank="1"/>
  </conditionalFormatting>
  <conditionalFormatting sqref="I4">
    <cfRule type="top10" dxfId="91" priority="11" rank="1"/>
  </conditionalFormatting>
  <conditionalFormatting sqref="J4">
    <cfRule type="top10" dxfId="90" priority="12" rank="1"/>
  </conditionalFormatting>
  <conditionalFormatting sqref="E4">
    <cfRule type="top10" dxfId="89" priority="13" rank="1"/>
  </conditionalFormatting>
  <conditionalFormatting sqref="F5">
    <cfRule type="top10" dxfId="88" priority="2" rank="1"/>
  </conditionalFormatting>
  <conditionalFormatting sqref="G5">
    <cfRule type="top10" dxfId="87" priority="3" rank="1"/>
  </conditionalFormatting>
  <conditionalFormatting sqref="H5">
    <cfRule type="top10" dxfId="86" priority="4" rank="1"/>
  </conditionalFormatting>
  <conditionalFormatting sqref="I5">
    <cfRule type="top10" dxfId="85" priority="5" rank="1"/>
  </conditionalFormatting>
  <conditionalFormatting sqref="J5">
    <cfRule type="top10" dxfId="84" priority="6" rank="1"/>
  </conditionalFormatting>
  <conditionalFormatting sqref="E5">
    <cfRule type="top10" dxfId="83" priority="7" rank="1"/>
  </conditionalFormatting>
  <conditionalFormatting sqref="E5:J5">
    <cfRule type="cellIs" dxfId="82" priority="1" operator="equal">
      <formula>200</formula>
    </cfRule>
  </conditionalFormatting>
  <hyperlinks>
    <hyperlink ref="Q1" location="'Virginia OD 2022'!A1" display="Back to Ranking" xr:uid="{F681F0EB-AE2C-4E79-B3A4-4A9A3B6C14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6705C7-01B2-4D33-BC52-E808E9D03EB4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E0B51-FD2B-4F53-94DB-FDE7BA19D8D8}">
  <sheetPr codeName="Sheet32"/>
  <dimension ref="A1:Q4"/>
  <sheetViews>
    <sheetView workbookViewId="0">
      <selection activeCell="C29" sqref="C2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78</v>
      </c>
      <c r="C2" s="17">
        <v>44792</v>
      </c>
      <c r="D2" s="18" t="s">
        <v>77</v>
      </c>
      <c r="E2" s="19">
        <v>186</v>
      </c>
      <c r="F2" s="19">
        <v>195</v>
      </c>
      <c r="G2" s="19">
        <v>191</v>
      </c>
      <c r="H2" s="19"/>
      <c r="I2" s="19"/>
      <c r="J2" s="19"/>
      <c r="K2" s="23">
        <v>3</v>
      </c>
      <c r="L2" s="23">
        <v>572</v>
      </c>
      <c r="M2" s="24">
        <v>190.66666666666666</v>
      </c>
      <c r="N2" s="25">
        <v>3</v>
      </c>
      <c r="O2" s="26">
        <v>193.66666666666666</v>
      </c>
    </row>
    <row r="4" spans="1:17" x14ac:dyDescent="0.25">
      <c r="K4" s="8">
        <f>SUM(K2:K3)</f>
        <v>3</v>
      </c>
      <c r="L4" s="8">
        <f>SUM(L2:L3)</f>
        <v>572</v>
      </c>
      <c r="M4" s="7">
        <f>SUM(L4/K4)</f>
        <v>190.66666666666666</v>
      </c>
      <c r="N4" s="8">
        <f>SUM(N2:N3)</f>
        <v>3</v>
      </c>
      <c r="O4" s="13">
        <f>SUM(M4+N4)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81" priority="5" rank="1"/>
  </conditionalFormatting>
  <conditionalFormatting sqref="G2">
    <cfRule type="top10" dxfId="80" priority="4" rank="1"/>
  </conditionalFormatting>
  <conditionalFormatting sqref="H2">
    <cfRule type="top10" dxfId="79" priority="3" rank="1"/>
  </conditionalFormatting>
  <conditionalFormatting sqref="I2">
    <cfRule type="top10" dxfId="78" priority="1" rank="1"/>
  </conditionalFormatting>
  <conditionalFormatting sqref="J2">
    <cfRule type="top10" dxfId="77" priority="2" rank="1"/>
  </conditionalFormatting>
  <conditionalFormatting sqref="E2">
    <cfRule type="top10" dxfId="76" priority="6" rank="1"/>
  </conditionalFormatting>
  <hyperlinks>
    <hyperlink ref="Q1" location="'Virginia OD 2022'!A1" display="Back to Ranking" xr:uid="{A468109C-A853-4D61-A057-1679B9D310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530C7D-740C-4C93-9426-D91F1F75AD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5302-E093-4A92-A5F5-4E69389570D2}">
  <sheetPr codeName="Sheet2"/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66</v>
      </c>
      <c r="C2" s="17">
        <v>44751</v>
      </c>
      <c r="D2" s="18" t="s">
        <v>65</v>
      </c>
      <c r="E2" s="19">
        <v>198</v>
      </c>
      <c r="F2" s="19">
        <v>199</v>
      </c>
      <c r="G2" s="19">
        <v>195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4</v>
      </c>
      <c r="O2" s="26">
        <v>201.33333333333334</v>
      </c>
    </row>
    <row r="3" spans="1:17" x14ac:dyDescent="0.25">
      <c r="A3" s="15" t="s">
        <v>32</v>
      </c>
      <c r="B3" s="16" t="s">
        <v>66</v>
      </c>
      <c r="C3" s="17">
        <v>44792</v>
      </c>
      <c r="D3" s="18" t="s">
        <v>77</v>
      </c>
      <c r="E3" s="19">
        <v>192</v>
      </c>
      <c r="F3" s="19">
        <v>193</v>
      </c>
      <c r="G3" s="19">
        <v>196</v>
      </c>
      <c r="H3" s="19"/>
      <c r="I3" s="19"/>
      <c r="J3" s="19"/>
      <c r="K3" s="23">
        <v>3</v>
      </c>
      <c r="L3" s="23">
        <v>581</v>
      </c>
      <c r="M3" s="24">
        <v>193.66666666666666</v>
      </c>
      <c r="N3" s="25">
        <v>9</v>
      </c>
      <c r="O3" s="26">
        <v>202.66666666666666</v>
      </c>
    </row>
    <row r="4" spans="1:17" x14ac:dyDescent="0.25">
      <c r="A4" s="15" t="s">
        <v>32</v>
      </c>
      <c r="B4" s="16" t="s">
        <v>66</v>
      </c>
      <c r="C4" s="17">
        <v>44807</v>
      </c>
      <c r="D4" s="18" t="s">
        <v>77</v>
      </c>
      <c r="E4" s="19">
        <v>195</v>
      </c>
      <c r="F4" s="19">
        <v>195</v>
      </c>
      <c r="G4" s="19">
        <v>197</v>
      </c>
      <c r="H4" s="19">
        <v>197</v>
      </c>
      <c r="I4" s="19"/>
      <c r="J4" s="19"/>
      <c r="K4" s="23">
        <v>4</v>
      </c>
      <c r="L4" s="23">
        <v>784</v>
      </c>
      <c r="M4" s="24">
        <v>196</v>
      </c>
      <c r="N4" s="25">
        <v>11</v>
      </c>
      <c r="O4" s="26">
        <v>207</v>
      </c>
    </row>
    <row r="6" spans="1:17" x14ac:dyDescent="0.25">
      <c r="K6" s="8">
        <f>SUM(K2:K5)</f>
        <v>10</v>
      </c>
      <c r="L6" s="8">
        <f>SUM(L2:L5)</f>
        <v>1957</v>
      </c>
      <c r="M6" s="7">
        <f>SUM(L6/K6)</f>
        <v>195.7</v>
      </c>
      <c r="N6" s="8">
        <f>SUM(N2:N5)</f>
        <v>24</v>
      </c>
      <c r="O6" s="13">
        <f>SUM(M6+N6)</f>
        <v>219.7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7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F2">
    <cfRule type="top10" dxfId="893" priority="17" rank="1"/>
  </conditionalFormatting>
  <conditionalFormatting sqref="G2">
    <cfRule type="top10" dxfId="892" priority="16" rank="1"/>
  </conditionalFormatting>
  <conditionalFormatting sqref="H2">
    <cfRule type="top10" dxfId="891" priority="15" rank="1"/>
  </conditionalFormatting>
  <conditionalFormatting sqref="I2">
    <cfRule type="top10" dxfId="890" priority="13" rank="1"/>
  </conditionalFormatting>
  <conditionalFormatting sqref="J2">
    <cfRule type="top10" dxfId="889" priority="14" rank="1"/>
  </conditionalFormatting>
  <conditionalFormatting sqref="E2">
    <cfRule type="top10" dxfId="888" priority="18" rank="1"/>
  </conditionalFormatting>
  <conditionalFormatting sqref="F3">
    <cfRule type="top10" dxfId="887" priority="11" rank="1"/>
  </conditionalFormatting>
  <conditionalFormatting sqref="G3">
    <cfRule type="top10" dxfId="886" priority="10" rank="1"/>
  </conditionalFormatting>
  <conditionalFormatting sqref="H3">
    <cfRule type="top10" dxfId="885" priority="9" rank="1"/>
  </conditionalFormatting>
  <conditionalFormatting sqref="I3">
    <cfRule type="top10" dxfId="884" priority="7" rank="1"/>
  </conditionalFormatting>
  <conditionalFormatting sqref="J3">
    <cfRule type="top10" dxfId="883" priority="8" rank="1"/>
  </conditionalFormatting>
  <conditionalFormatting sqref="E3">
    <cfRule type="top10" dxfId="882" priority="12" rank="1"/>
  </conditionalFormatting>
  <conditionalFormatting sqref="F4">
    <cfRule type="top10" dxfId="881" priority="5" rank="1"/>
  </conditionalFormatting>
  <conditionalFormatting sqref="G4">
    <cfRule type="top10" dxfId="880" priority="4" rank="1"/>
  </conditionalFormatting>
  <conditionalFormatting sqref="H4">
    <cfRule type="top10" dxfId="879" priority="3" rank="1"/>
  </conditionalFormatting>
  <conditionalFormatting sqref="I4">
    <cfRule type="top10" dxfId="878" priority="1" rank="1"/>
  </conditionalFormatting>
  <conditionalFormatting sqref="J4">
    <cfRule type="top10" dxfId="877" priority="2" rank="1"/>
  </conditionalFormatting>
  <conditionalFormatting sqref="E4">
    <cfRule type="top10" dxfId="876" priority="6" rank="1"/>
  </conditionalFormatting>
  <hyperlinks>
    <hyperlink ref="Q1" location="'Virginia OD 2022'!A1" display="Back to Ranking" xr:uid="{B0338353-F42B-4127-9BBC-E29507F279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68CF96-6D9E-419F-BF93-62F74A1D9E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D4E2-1BD8-4662-A5DB-9DFC469B92A8}">
  <sheetPr codeName="Sheet33"/>
  <dimension ref="A1:Q16"/>
  <sheetViews>
    <sheetView workbookViewId="0">
      <selection activeCell="A14" sqref="A14:O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48</v>
      </c>
      <c r="C2" s="17">
        <v>44712</v>
      </c>
      <c r="D2" s="18" t="s">
        <v>47</v>
      </c>
      <c r="E2" s="19">
        <v>195</v>
      </c>
      <c r="F2" s="19">
        <v>197</v>
      </c>
      <c r="G2" s="19">
        <v>192</v>
      </c>
      <c r="H2" s="19"/>
      <c r="I2" s="19"/>
      <c r="J2" s="19"/>
      <c r="K2" s="23">
        <v>3</v>
      </c>
      <c r="L2" s="23">
        <v>584</v>
      </c>
      <c r="M2" s="24">
        <v>194.66666666666666</v>
      </c>
      <c r="N2" s="25">
        <v>5</v>
      </c>
      <c r="O2" s="26">
        <v>199.66666666666666</v>
      </c>
    </row>
    <row r="3" spans="1:17" x14ac:dyDescent="0.25">
      <c r="A3" s="15" t="s">
        <v>20</v>
      </c>
      <c r="B3" s="16" t="s">
        <v>48</v>
      </c>
      <c r="C3" s="17">
        <v>44712</v>
      </c>
      <c r="D3" s="18" t="s">
        <v>47</v>
      </c>
      <c r="E3" s="19">
        <v>191</v>
      </c>
      <c r="F3" s="19">
        <v>190</v>
      </c>
      <c r="G3" s="19">
        <v>190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5</v>
      </c>
      <c r="O3" s="26">
        <v>195.33333333333334</v>
      </c>
    </row>
    <row r="4" spans="1:17" x14ac:dyDescent="0.25">
      <c r="A4" s="15" t="s">
        <v>20</v>
      </c>
      <c r="B4" s="40" t="s">
        <v>48</v>
      </c>
      <c r="C4" s="41">
        <v>44726</v>
      </c>
      <c r="D4" s="40" t="s">
        <v>43</v>
      </c>
      <c r="E4" s="40">
        <v>193</v>
      </c>
      <c r="F4" s="42">
        <v>196</v>
      </c>
      <c r="G4" s="42">
        <v>197</v>
      </c>
      <c r="H4" s="40"/>
      <c r="I4" s="40"/>
      <c r="J4" s="40"/>
      <c r="K4" s="40">
        <v>3</v>
      </c>
      <c r="L4" s="40">
        <v>586</v>
      </c>
      <c r="M4" s="43">
        <f>SUM(L4/K4)</f>
        <v>195.33333333333334</v>
      </c>
      <c r="N4" s="40">
        <v>9</v>
      </c>
      <c r="O4" s="43">
        <f>SUM(M4+N4)</f>
        <v>204.33333333333334</v>
      </c>
    </row>
    <row r="5" spans="1:17" x14ac:dyDescent="0.25">
      <c r="A5" s="15" t="s">
        <v>57</v>
      </c>
      <c r="B5" s="16" t="s">
        <v>48</v>
      </c>
      <c r="C5" s="17">
        <v>44733</v>
      </c>
      <c r="D5" s="18" t="s">
        <v>43</v>
      </c>
      <c r="E5" s="19">
        <v>190</v>
      </c>
      <c r="F5" s="19">
        <v>192</v>
      </c>
      <c r="G5" s="19">
        <v>195</v>
      </c>
      <c r="H5" s="19"/>
      <c r="I5" s="19"/>
      <c r="J5" s="19"/>
      <c r="K5" s="23">
        <v>3</v>
      </c>
      <c r="L5" s="23">
        <v>577</v>
      </c>
      <c r="M5" s="24">
        <v>192.33333333333334</v>
      </c>
      <c r="N5" s="25">
        <v>11</v>
      </c>
      <c r="O5" s="26">
        <v>203.33333333333334</v>
      </c>
    </row>
    <row r="6" spans="1:17" x14ac:dyDescent="0.25">
      <c r="A6" s="15" t="s">
        <v>57</v>
      </c>
      <c r="B6" s="16" t="s">
        <v>48</v>
      </c>
      <c r="C6" s="17">
        <v>44740</v>
      </c>
      <c r="D6" s="18" t="s">
        <v>43</v>
      </c>
      <c r="E6" s="19">
        <v>192</v>
      </c>
      <c r="F6" s="19">
        <v>192</v>
      </c>
      <c r="G6" s="19">
        <v>194</v>
      </c>
      <c r="H6" s="19"/>
      <c r="I6" s="19"/>
      <c r="J6" s="19"/>
      <c r="K6" s="23">
        <v>3</v>
      </c>
      <c r="L6" s="23">
        <v>578</v>
      </c>
      <c r="M6" s="24">
        <v>192.66666666666666</v>
      </c>
      <c r="N6" s="25">
        <v>4</v>
      </c>
      <c r="O6" s="26">
        <v>196.66666666666666</v>
      </c>
    </row>
    <row r="7" spans="1:17" x14ac:dyDescent="0.25">
      <c r="A7" s="15" t="s">
        <v>57</v>
      </c>
      <c r="B7" s="16" t="s">
        <v>48</v>
      </c>
      <c r="C7" s="17">
        <v>44763</v>
      </c>
      <c r="D7" s="18" t="s">
        <v>43</v>
      </c>
      <c r="E7" s="19">
        <v>193</v>
      </c>
      <c r="F7" s="19">
        <v>193</v>
      </c>
      <c r="G7" s="19">
        <v>194</v>
      </c>
      <c r="H7" s="19">
        <v>189</v>
      </c>
      <c r="I7" s="19">
        <v>192</v>
      </c>
      <c r="J7" s="19">
        <v>194</v>
      </c>
      <c r="K7" s="23">
        <v>6</v>
      </c>
      <c r="L7" s="23">
        <v>1155</v>
      </c>
      <c r="M7" s="24">
        <v>192.5</v>
      </c>
      <c r="N7" s="25">
        <v>10</v>
      </c>
      <c r="O7" s="26">
        <v>202.5</v>
      </c>
    </row>
    <row r="8" spans="1:17" x14ac:dyDescent="0.25">
      <c r="A8" s="15" t="s">
        <v>57</v>
      </c>
      <c r="B8" s="16" t="s">
        <v>48</v>
      </c>
      <c r="C8" s="17">
        <v>44768</v>
      </c>
      <c r="D8" s="18" t="s">
        <v>43</v>
      </c>
      <c r="E8" s="19">
        <v>194</v>
      </c>
      <c r="F8" s="19">
        <v>194</v>
      </c>
      <c r="G8" s="19">
        <v>195</v>
      </c>
      <c r="H8" s="19"/>
      <c r="I8" s="19"/>
      <c r="J8" s="19"/>
      <c r="K8" s="23">
        <v>3</v>
      </c>
      <c r="L8" s="23">
        <v>583</v>
      </c>
      <c r="M8" s="24">
        <v>194.33333333333334</v>
      </c>
      <c r="N8" s="25">
        <v>11</v>
      </c>
      <c r="O8" s="26">
        <v>205.33333333333334</v>
      </c>
    </row>
    <row r="9" spans="1:17" x14ac:dyDescent="0.25">
      <c r="A9" s="15" t="s">
        <v>57</v>
      </c>
      <c r="B9" s="16" t="s">
        <v>48</v>
      </c>
      <c r="C9" s="17">
        <v>44775</v>
      </c>
      <c r="D9" s="18" t="s">
        <v>43</v>
      </c>
      <c r="E9" s="19">
        <v>196</v>
      </c>
      <c r="F9" s="19">
        <v>193</v>
      </c>
      <c r="G9" s="19">
        <v>194</v>
      </c>
      <c r="H9" s="19"/>
      <c r="I9" s="19"/>
      <c r="J9" s="19"/>
      <c r="K9" s="23">
        <v>3</v>
      </c>
      <c r="L9" s="23">
        <v>583</v>
      </c>
      <c r="M9" s="24">
        <v>194.33333333333334</v>
      </c>
      <c r="N9" s="25">
        <v>5</v>
      </c>
      <c r="O9" s="26">
        <v>199.33333333333334</v>
      </c>
    </row>
    <row r="10" spans="1:17" x14ac:dyDescent="0.25">
      <c r="A10" s="15" t="s">
        <v>57</v>
      </c>
      <c r="B10" s="16" t="s">
        <v>48</v>
      </c>
      <c r="C10" s="17">
        <v>44789</v>
      </c>
      <c r="D10" s="18" t="s">
        <v>75</v>
      </c>
      <c r="E10" s="19">
        <v>193</v>
      </c>
      <c r="F10" s="19">
        <v>196</v>
      </c>
      <c r="G10" s="19">
        <v>194</v>
      </c>
      <c r="H10" s="19"/>
      <c r="I10" s="19"/>
      <c r="J10" s="19"/>
      <c r="K10" s="23">
        <v>3</v>
      </c>
      <c r="L10" s="23">
        <v>583</v>
      </c>
      <c r="M10" s="24">
        <v>194.33333333333334</v>
      </c>
      <c r="N10" s="25">
        <v>11</v>
      </c>
      <c r="O10" s="26">
        <v>205.33333333333334</v>
      </c>
    </row>
    <row r="11" spans="1:17" x14ac:dyDescent="0.25">
      <c r="A11" s="15" t="s">
        <v>57</v>
      </c>
      <c r="B11" s="16" t="s">
        <v>48</v>
      </c>
      <c r="C11" s="17">
        <v>44796</v>
      </c>
      <c r="D11" s="18" t="s">
        <v>83</v>
      </c>
      <c r="E11" s="19">
        <v>197</v>
      </c>
      <c r="F11" s="19">
        <v>193</v>
      </c>
      <c r="G11" s="19">
        <v>195</v>
      </c>
      <c r="H11" s="19"/>
      <c r="I11" s="19"/>
      <c r="J11" s="19"/>
      <c r="K11" s="23">
        <v>3</v>
      </c>
      <c r="L11" s="23">
        <v>585</v>
      </c>
      <c r="M11" s="24">
        <v>195</v>
      </c>
      <c r="N11" s="25">
        <v>11</v>
      </c>
      <c r="O11" s="26">
        <v>206</v>
      </c>
    </row>
    <row r="12" spans="1:17" x14ac:dyDescent="0.25">
      <c r="A12" s="15" t="s">
        <v>57</v>
      </c>
      <c r="B12" s="16" t="s">
        <v>48</v>
      </c>
      <c r="C12" s="17">
        <v>44803</v>
      </c>
      <c r="D12" s="18" t="s">
        <v>83</v>
      </c>
      <c r="E12" s="19">
        <v>195</v>
      </c>
      <c r="F12" s="19">
        <v>189</v>
      </c>
      <c r="G12" s="19">
        <v>194</v>
      </c>
      <c r="H12" s="19"/>
      <c r="I12" s="19"/>
      <c r="J12" s="19"/>
      <c r="K12" s="23">
        <v>3</v>
      </c>
      <c r="L12" s="23">
        <v>578</v>
      </c>
      <c r="M12" s="24">
        <v>192.66666666666666</v>
      </c>
      <c r="N12" s="25">
        <v>5</v>
      </c>
      <c r="O12" s="26">
        <v>197.66666666666666</v>
      </c>
    </row>
    <row r="13" spans="1:17" x14ac:dyDescent="0.25">
      <c r="A13" s="15" t="s">
        <v>57</v>
      </c>
      <c r="B13" s="16" t="s">
        <v>48</v>
      </c>
      <c r="C13" s="17">
        <v>44817</v>
      </c>
      <c r="D13" s="18" t="s">
        <v>87</v>
      </c>
      <c r="E13" s="19">
        <v>191</v>
      </c>
      <c r="F13" s="19">
        <v>189</v>
      </c>
      <c r="G13" s="19">
        <v>199</v>
      </c>
      <c r="H13" s="19"/>
      <c r="I13" s="19"/>
      <c r="J13" s="19"/>
      <c r="K13" s="23">
        <v>3</v>
      </c>
      <c r="L13" s="23">
        <v>579</v>
      </c>
      <c r="M13" s="24">
        <v>193</v>
      </c>
      <c r="N13" s="25">
        <v>6</v>
      </c>
      <c r="O13" s="26">
        <v>199</v>
      </c>
    </row>
    <row r="14" spans="1:17" x14ac:dyDescent="0.25">
      <c r="A14" s="61" t="s">
        <v>57</v>
      </c>
      <c r="B14" s="62" t="s">
        <v>48</v>
      </c>
      <c r="C14" s="63">
        <v>44814</v>
      </c>
      <c r="D14" s="61" t="s">
        <v>75</v>
      </c>
      <c r="E14" s="65">
        <v>195</v>
      </c>
      <c r="F14" s="65">
        <v>187</v>
      </c>
      <c r="G14" s="65">
        <v>188</v>
      </c>
      <c r="H14" s="65">
        <v>194</v>
      </c>
      <c r="I14" s="65">
        <v>187</v>
      </c>
      <c r="J14" s="65">
        <v>191</v>
      </c>
      <c r="K14" s="66">
        <f t="shared" ref="K14" si="0">COUNT(E14:J14)</f>
        <v>6</v>
      </c>
      <c r="L14" s="66">
        <f t="shared" ref="L14" si="1">SUM(E14:J14)</f>
        <v>1142</v>
      </c>
      <c r="M14" s="67">
        <f t="shared" ref="M14" si="2">IFERROR(L14/K14,0)</f>
        <v>190.33333333333334</v>
      </c>
      <c r="N14" s="65">
        <v>10</v>
      </c>
      <c r="O14" s="68">
        <f t="shared" ref="O14" si="3">SUM(M14+N14)</f>
        <v>200.33333333333334</v>
      </c>
    </row>
    <row r="16" spans="1:17" x14ac:dyDescent="0.25">
      <c r="K16" s="8">
        <f>SUM(K2:K15)</f>
        <v>45</v>
      </c>
      <c r="L16" s="8">
        <f>SUM(L2:L15)</f>
        <v>8684</v>
      </c>
      <c r="M16" s="7">
        <f>SUM(L16/K16)</f>
        <v>192.97777777777779</v>
      </c>
      <c r="N16" s="8">
        <f>SUM(N2:N15)</f>
        <v>103</v>
      </c>
      <c r="O16" s="13">
        <f>SUM(M16+N16)</f>
        <v>295.97777777777776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3:J3 B3:C3" name="Range1_11_2"/>
    <protectedRange algorithmName="SHA-512" hashValue="ON39YdpmFHfN9f47KpiRvqrKx0V9+erV1CNkpWzYhW/Qyc6aT8rEyCrvauWSYGZK2ia3o7vd3akF07acHAFpOA==" saltValue="yVW9XmDwTqEnmpSGai0KYg==" spinCount="100000" sqref="D3" name="Range1_1_8_2"/>
    <protectedRange algorithmName="SHA-512" hashValue="ON39YdpmFHfN9f47KpiRvqrKx0V9+erV1CNkpWzYhW/Qyc6aT8rEyCrvauWSYGZK2ia3o7vd3akF07acHAFpOA==" saltValue="yVW9XmDwTqEnmpSGai0KYg==" spinCount="100000" sqref="C5" name="Range1_12"/>
    <protectedRange algorithmName="SHA-512" hashValue="ON39YdpmFHfN9f47KpiRvqrKx0V9+erV1CNkpWzYhW/Qyc6aT8rEyCrvauWSYGZK2ia3o7vd3akF07acHAFpOA==" saltValue="yVW9XmDwTqEnmpSGai0KYg==" spinCount="100000" sqref="B5 E5:J5" name="Range1_14"/>
    <protectedRange algorithmName="SHA-512" hashValue="ON39YdpmFHfN9f47KpiRvqrKx0V9+erV1CNkpWzYhW/Qyc6aT8rEyCrvauWSYGZK2ia3o7vd3akF07acHAFpOA==" saltValue="yVW9XmDwTqEnmpSGai0KYg==" spinCount="100000" sqref="D5" name="Range1_1_4_2"/>
    <protectedRange algorithmName="SHA-512" hashValue="ON39YdpmFHfN9f47KpiRvqrKx0V9+erV1CNkpWzYhW/Qyc6aT8rEyCrvauWSYGZK2ia3o7vd3akF07acHAFpOA==" saltValue="yVW9XmDwTqEnmpSGai0KYg==" spinCount="100000" sqref="B6:C6 E6:J6" name="Range1_7_2"/>
    <protectedRange algorithmName="SHA-512" hashValue="ON39YdpmFHfN9f47KpiRvqrKx0V9+erV1CNkpWzYhW/Qyc6aT8rEyCrvauWSYGZK2ia3o7vd3akF07acHAFpOA==" saltValue="yVW9XmDwTqEnmpSGai0KYg==" spinCount="100000" sqref="D6" name="Range1_1_4_2_1"/>
    <protectedRange algorithmName="SHA-512" hashValue="ON39YdpmFHfN9f47KpiRvqrKx0V9+erV1CNkpWzYhW/Qyc6aT8rEyCrvauWSYGZK2ia3o7vd3akF07acHAFpOA==" saltValue="yVW9XmDwTqEnmpSGai0KYg==" spinCount="100000" sqref="B7:C7 E7:J7" name="Range1_22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B8:C8 E8:J8" name="Range1_15_1"/>
    <protectedRange algorithmName="SHA-512" hashValue="ON39YdpmFHfN9f47KpiRvqrKx0V9+erV1CNkpWzYhW/Qyc6aT8rEyCrvauWSYGZK2ia3o7vd3akF07acHAFpOA==" saltValue="yVW9XmDwTqEnmpSGai0KYg==" spinCount="100000" sqref="D8" name="Range1_1_14_1"/>
    <protectedRange algorithmName="SHA-512" hashValue="ON39YdpmFHfN9f47KpiRvqrKx0V9+erV1CNkpWzYhW/Qyc6aT8rEyCrvauWSYGZK2ia3o7vd3akF07acHAFpOA==" saltValue="yVW9XmDwTqEnmpSGai0KYg==" spinCount="100000" sqref="B9:C9 E9:J9" name="Range1_29"/>
    <protectedRange algorithmName="SHA-512" hashValue="ON39YdpmFHfN9f47KpiRvqrKx0V9+erV1CNkpWzYhW/Qyc6aT8rEyCrvauWSYGZK2ia3o7vd3akF07acHAFpOA==" saltValue="yVW9XmDwTqEnmpSGai0KYg==" spinCount="100000" sqref="D9" name="Range1_1_21"/>
    <protectedRange algorithmName="SHA-512" hashValue="ON39YdpmFHfN9f47KpiRvqrKx0V9+erV1CNkpWzYhW/Qyc6aT8rEyCrvauWSYGZK2ia3o7vd3akF07acHAFpOA==" saltValue="yVW9XmDwTqEnmpSGai0KYg==" spinCount="100000" sqref="B10:C10 E10:J10" name="Range1_35"/>
    <protectedRange algorithmName="SHA-512" hashValue="ON39YdpmFHfN9f47KpiRvqrKx0V9+erV1CNkpWzYhW/Qyc6aT8rEyCrvauWSYGZK2ia3o7vd3akF07acHAFpOA==" saltValue="yVW9XmDwTqEnmpSGai0KYg==" spinCount="100000" sqref="D10" name="Range1_1_25"/>
    <protectedRange algorithmName="SHA-512" hashValue="ON39YdpmFHfN9f47KpiRvqrKx0V9+erV1CNkpWzYhW/Qyc6aT8rEyCrvauWSYGZK2ia3o7vd3akF07acHAFpOA==" saltValue="yVW9XmDwTqEnmpSGai0KYg==" spinCount="100000" sqref="B11:C11 E11:J11" name="Range1_22_1"/>
    <protectedRange algorithmName="SHA-512" hashValue="ON39YdpmFHfN9f47KpiRvqrKx0V9+erV1CNkpWzYhW/Qyc6aT8rEyCrvauWSYGZK2ia3o7vd3akF07acHAFpOA==" saltValue="yVW9XmDwTqEnmpSGai0KYg==" spinCount="100000" sqref="D11" name="Range1_1_18_1"/>
    <protectedRange algorithmName="SHA-512" hashValue="ON39YdpmFHfN9f47KpiRvqrKx0V9+erV1CNkpWzYhW/Qyc6aT8rEyCrvauWSYGZK2ia3o7vd3akF07acHAFpOA==" saltValue="yVW9XmDwTqEnmpSGai0KYg==" spinCount="100000" sqref="B12:C12 E12:J12" name="Range1_39"/>
    <protectedRange algorithmName="SHA-512" hashValue="ON39YdpmFHfN9f47KpiRvqrKx0V9+erV1CNkpWzYhW/Qyc6aT8rEyCrvauWSYGZK2ia3o7vd3akF07acHAFpOA==" saltValue="yVW9XmDwTqEnmpSGai0KYg==" spinCount="100000" sqref="D12" name="Range1_1_29"/>
    <protectedRange algorithmName="SHA-512" hashValue="ON39YdpmFHfN9f47KpiRvqrKx0V9+erV1CNkpWzYhW/Qyc6aT8rEyCrvauWSYGZK2ia3o7vd3akF07acHAFpOA==" saltValue="yVW9XmDwTqEnmpSGai0KYg==" spinCount="100000" sqref="E13:J13 B13:C13" name="Range1_49"/>
    <protectedRange algorithmName="SHA-512" hashValue="ON39YdpmFHfN9f47KpiRvqrKx0V9+erV1CNkpWzYhW/Qyc6aT8rEyCrvauWSYGZK2ia3o7vd3akF07acHAFpOA==" saltValue="yVW9XmDwTqEnmpSGai0KYg==" spinCount="100000" sqref="D13" name="Range1_1_36"/>
  </protectedRanges>
  <conditionalFormatting sqref="E2">
    <cfRule type="top10" dxfId="75" priority="76" rank="1"/>
  </conditionalFormatting>
  <conditionalFormatting sqref="F2">
    <cfRule type="top10" dxfId="74" priority="75" rank="1"/>
  </conditionalFormatting>
  <conditionalFormatting sqref="G2">
    <cfRule type="top10" dxfId="73" priority="74" rank="1"/>
  </conditionalFormatting>
  <conditionalFormatting sqref="H2">
    <cfRule type="top10" dxfId="72" priority="73" rank="1"/>
  </conditionalFormatting>
  <conditionalFormatting sqref="I2">
    <cfRule type="top10" dxfId="71" priority="72" rank="1"/>
  </conditionalFormatting>
  <conditionalFormatting sqref="J2">
    <cfRule type="top10" dxfId="70" priority="71" rank="1"/>
  </conditionalFormatting>
  <conditionalFormatting sqref="E3">
    <cfRule type="top10" dxfId="69" priority="70" rank="1"/>
  </conditionalFormatting>
  <conditionalFormatting sqref="F3">
    <cfRule type="top10" dxfId="68" priority="69" rank="1"/>
  </conditionalFormatting>
  <conditionalFormatting sqref="G3">
    <cfRule type="top10" dxfId="67" priority="68" rank="1"/>
  </conditionalFormatting>
  <conditionalFormatting sqref="H3">
    <cfRule type="top10" dxfId="66" priority="67" rank="1"/>
  </conditionalFormatting>
  <conditionalFormatting sqref="I3">
    <cfRule type="top10" dxfId="65" priority="66" rank="1"/>
  </conditionalFormatting>
  <conditionalFormatting sqref="J3">
    <cfRule type="top10" dxfId="64" priority="65" rank="1"/>
  </conditionalFormatting>
  <conditionalFormatting sqref="E5:J5">
    <cfRule type="cellIs" dxfId="63" priority="64" operator="equal">
      <formula>200</formula>
    </cfRule>
  </conditionalFormatting>
  <conditionalFormatting sqref="F5">
    <cfRule type="top10" dxfId="62" priority="58" rank="1"/>
  </conditionalFormatting>
  <conditionalFormatting sqref="G5">
    <cfRule type="top10" dxfId="61" priority="59" rank="1"/>
  </conditionalFormatting>
  <conditionalFormatting sqref="H5">
    <cfRule type="top10" dxfId="60" priority="60" rank="1"/>
  </conditionalFormatting>
  <conditionalFormatting sqref="I5">
    <cfRule type="top10" dxfId="59" priority="61" rank="1"/>
  </conditionalFormatting>
  <conditionalFormatting sqref="J5">
    <cfRule type="top10" dxfId="58" priority="62" rank="1"/>
  </conditionalFormatting>
  <conditionalFormatting sqref="E5">
    <cfRule type="top10" dxfId="57" priority="63" rank="1"/>
  </conditionalFormatting>
  <conditionalFormatting sqref="F6">
    <cfRule type="top10" dxfId="56" priority="52" rank="1"/>
  </conditionalFormatting>
  <conditionalFormatting sqref="G6">
    <cfRule type="top10" dxfId="55" priority="53" rank="1"/>
  </conditionalFormatting>
  <conditionalFormatting sqref="H6">
    <cfRule type="top10" dxfId="54" priority="54" rank="1"/>
  </conditionalFormatting>
  <conditionalFormatting sqref="I6">
    <cfRule type="top10" dxfId="53" priority="55" rank="1"/>
  </conditionalFormatting>
  <conditionalFormatting sqref="J6">
    <cfRule type="top10" dxfId="52" priority="56" rank="1"/>
  </conditionalFormatting>
  <conditionalFormatting sqref="E6">
    <cfRule type="top10" dxfId="51" priority="57" rank="1"/>
  </conditionalFormatting>
  <conditionalFormatting sqref="E6:J6">
    <cfRule type="cellIs" dxfId="50" priority="51" operator="equal">
      <formula>200</formula>
    </cfRule>
  </conditionalFormatting>
  <conditionalFormatting sqref="E7:J7">
    <cfRule type="cellIs" dxfId="49" priority="50" operator="equal">
      <formula>200</formula>
    </cfRule>
  </conditionalFormatting>
  <conditionalFormatting sqref="F7">
    <cfRule type="top10" dxfId="48" priority="44" rank="1"/>
  </conditionalFormatting>
  <conditionalFormatting sqref="G7">
    <cfRule type="top10" dxfId="47" priority="45" rank="1"/>
  </conditionalFormatting>
  <conditionalFormatting sqref="H7">
    <cfRule type="top10" dxfId="46" priority="46" rank="1"/>
  </conditionalFormatting>
  <conditionalFormatting sqref="I7">
    <cfRule type="top10" dxfId="45" priority="47" rank="1"/>
  </conditionalFormatting>
  <conditionalFormatting sqref="J7">
    <cfRule type="top10" dxfId="44" priority="48" rank="1"/>
  </conditionalFormatting>
  <conditionalFormatting sqref="E7">
    <cfRule type="top10" dxfId="43" priority="49" rank="1"/>
  </conditionalFormatting>
  <conditionalFormatting sqref="E8:J8">
    <cfRule type="cellIs" dxfId="42" priority="43" operator="equal">
      <formula>200</formula>
    </cfRule>
  </conditionalFormatting>
  <conditionalFormatting sqref="F8">
    <cfRule type="top10" dxfId="41" priority="37" rank="1"/>
  </conditionalFormatting>
  <conditionalFormatting sqref="G8">
    <cfRule type="top10" dxfId="40" priority="38" rank="1"/>
  </conditionalFormatting>
  <conditionalFormatting sqref="H8">
    <cfRule type="top10" dxfId="39" priority="39" rank="1"/>
  </conditionalFormatting>
  <conditionalFormatting sqref="I8">
    <cfRule type="top10" dxfId="38" priority="40" rank="1"/>
  </conditionalFormatting>
  <conditionalFormatting sqref="J8">
    <cfRule type="top10" dxfId="37" priority="41" rank="1"/>
  </conditionalFormatting>
  <conditionalFormatting sqref="E8">
    <cfRule type="top10" dxfId="36" priority="42" rank="1"/>
  </conditionalFormatting>
  <conditionalFormatting sqref="F9">
    <cfRule type="top10" dxfId="35" priority="31" rank="1"/>
  </conditionalFormatting>
  <conditionalFormatting sqref="G9">
    <cfRule type="top10" dxfId="34" priority="32" rank="1"/>
  </conditionalFormatting>
  <conditionalFormatting sqref="H9">
    <cfRule type="top10" dxfId="33" priority="33" rank="1"/>
  </conditionalFormatting>
  <conditionalFormatting sqref="I9">
    <cfRule type="top10" dxfId="32" priority="34" rank="1"/>
  </conditionalFormatting>
  <conditionalFormatting sqref="J9">
    <cfRule type="top10" dxfId="31" priority="35" rank="1"/>
  </conditionalFormatting>
  <conditionalFormatting sqref="E9">
    <cfRule type="top10" dxfId="30" priority="36" rank="1"/>
  </conditionalFormatting>
  <conditionalFormatting sqref="E9:J9">
    <cfRule type="cellIs" dxfId="29" priority="30" operator="equal">
      <formula>200</formula>
    </cfRule>
  </conditionalFormatting>
  <conditionalFormatting sqref="E10:J10">
    <cfRule type="cellIs" dxfId="28" priority="29" operator="equal">
      <formula>200</formula>
    </cfRule>
  </conditionalFormatting>
  <conditionalFormatting sqref="F10">
    <cfRule type="top10" dxfId="27" priority="23" rank="1"/>
  </conditionalFormatting>
  <conditionalFormatting sqref="G10">
    <cfRule type="top10" dxfId="26" priority="24" rank="1"/>
  </conditionalFormatting>
  <conditionalFormatting sqref="H10">
    <cfRule type="top10" dxfId="25" priority="25" rank="1"/>
  </conditionalFormatting>
  <conditionalFormatting sqref="I10">
    <cfRule type="top10" dxfId="24" priority="26" rank="1"/>
  </conditionalFormatting>
  <conditionalFormatting sqref="J10">
    <cfRule type="top10" dxfId="23" priority="27" rank="1"/>
  </conditionalFormatting>
  <conditionalFormatting sqref="E10">
    <cfRule type="top10" dxfId="22" priority="28" rank="1"/>
  </conditionalFormatting>
  <conditionalFormatting sqref="F11">
    <cfRule type="top10" dxfId="21" priority="17" rank="1"/>
  </conditionalFormatting>
  <conditionalFormatting sqref="G11">
    <cfRule type="top10" dxfId="20" priority="18" rank="1"/>
  </conditionalFormatting>
  <conditionalFormatting sqref="H11">
    <cfRule type="top10" dxfId="19" priority="19" rank="1"/>
  </conditionalFormatting>
  <conditionalFormatting sqref="I11">
    <cfRule type="top10" dxfId="18" priority="20" rank="1"/>
  </conditionalFormatting>
  <conditionalFormatting sqref="J11">
    <cfRule type="top10" dxfId="17" priority="21" rank="1"/>
  </conditionalFormatting>
  <conditionalFormatting sqref="E11">
    <cfRule type="top10" dxfId="16" priority="22" rank="1"/>
  </conditionalFormatting>
  <conditionalFormatting sqref="E11:J11">
    <cfRule type="cellIs" dxfId="15" priority="16" operator="equal">
      <formula>200</formula>
    </cfRule>
  </conditionalFormatting>
  <conditionalFormatting sqref="E12:J12">
    <cfRule type="cellIs" dxfId="14" priority="15" operator="equal">
      <formula>200</formula>
    </cfRule>
  </conditionalFormatting>
  <conditionalFormatting sqref="F12">
    <cfRule type="top10" dxfId="13" priority="9" rank="1"/>
  </conditionalFormatting>
  <conditionalFormatting sqref="G12">
    <cfRule type="top10" dxfId="12" priority="10" rank="1"/>
  </conditionalFormatting>
  <conditionalFormatting sqref="H12">
    <cfRule type="top10" dxfId="11" priority="11" rank="1"/>
  </conditionalFormatting>
  <conditionalFormatting sqref="I12">
    <cfRule type="top10" dxfId="10" priority="12" rank="1"/>
  </conditionalFormatting>
  <conditionalFormatting sqref="J12">
    <cfRule type="top10" dxfId="9" priority="13" rank="1"/>
  </conditionalFormatting>
  <conditionalFormatting sqref="E12">
    <cfRule type="top10" dxfId="8" priority="14" rank="1"/>
  </conditionalFormatting>
  <conditionalFormatting sqref="F13">
    <cfRule type="top10" dxfId="7" priority="3" rank="1"/>
  </conditionalFormatting>
  <conditionalFormatting sqref="G13">
    <cfRule type="top10" dxfId="6" priority="4" rank="1"/>
  </conditionalFormatting>
  <conditionalFormatting sqref="H13">
    <cfRule type="top10" dxfId="5" priority="5" rank="1"/>
  </conditionalFormatting>
  <conditionalFormatting sqref="I13">
    <cfRule type="top10" dxfId="4" priority="6" rank="1"/>
  </conditionalFormatting>
  <conditionalFormatting sqref="J13">
    <cfRule type="top10" dxfId="3" priority="7" rank="1"/>
  </conditionalFormatting>
  <conditionalFormatting sqref="E13">
    <cfRule type="top10" dxfId="2" priority="8" rank="1"/>
  </conditionalFormatting>
  <conditionalFormatting sqref="E13:J13">
    <cfRule type="cellIs" dxfId="1" priority="2" operator="equal">
      <formula>200</formula>
    </cfRule>
  </conditionalFormatting>
  <conditionalFormatting sqref="E14:J14">
    <cfRule type="cellIs" dxfId="0" priority="1" stopIfTrue="1" operator="equal">
      <formula>200</formula>
    </cfRule>
  </conditionalFormatting>
  <dataValidations count="1">
    <dataValidation type="list" allowBlank="1" showInputMessage="1" showErrorMessage="1" sqref="B14" xr:uid="{DBF2700D-1DDB-40A2-B786-5DE630221C2F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F96A86E7-6ED2-4315-A4C9-ECCCE1DD16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0D4F8A-8D81-430F-ADDA-9C7EE52532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BFA9-8CF4-43B8-9DBB-B9DE787EA4ED}">
  <sheetPr codeName="Sheet3"/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72</v>
      </c>
      <c r="C2" s="17">
        <v>44763</v>
      </c>
      <c r="D2" s="18" t="s">
        <v>43</v>
      </c>
      <c r="E2" s="19">
        <v>199</v>
      </c>
      <c r="F2" s="19">
        <v>200</v>
      </c>
      <c r="G2" s="19">
        <v>199</v>
      </c>
      <c r="H2" s="19">
        <v>197</v>
      </c>
      <c r="I2" s="19">
        <v>197</v>
      </c>
      <c r="J2" s="19">
        <v>194</v>
      </c>
      <c r="K2" s="23">
        <v>6</v>
      </c>
      <c r="L2" s="23">
        <v>1186</v>
      </c>
      <c r="M2" s="24">
        <v>197.66666666666666</v>
      </c>
      <c r="N2" s="25">
        <v>6</v>
      </c>
      <c r="O2" s="26">
        <v>203.66666666666666</v>
      </c>
    </row>
    <row r="3" spans="1:17" x14ac:dyDescent="0.25">
      <c r="A3" s="15" t="s">
        <v>53</v>
      </c>
      <c r="B3" s="16" t="s">
        <v>72</v>
      </c>
      <c r="C3" s="17">
        <v>44819</v>
      </c>
      <c r="D3" s="18" t="s">
        <v>87</v>
      </c>
      <c r="E3" s="19">
        <v>195</v>
      </c>
      <c r="F3" s="19">
        <v>198</v>
      </c>
      <c r="G3" s="19">
        <v>200.001</v>
      </c>
      <c r="H3" s="19"/>
      <c r="I3" s="19"/>
      <c r="J3" s="19"/>
      <c r="K3" s="23">
        <v>3</v>
      </c>
      <c r="L3" s="23">
        <v>593.00099999999998</v>
      </c>
      <c r="M3" s="24">
        <v>197.667</v>
      </c>
      <c r="N3" s="25">
        <v>5</v>
      </c>
      <c r="O3" s="26">
        <v>202.667</v>
      </c>
    </row>
    <row r="4" spans="1:17" x14ac:dyDescent="0.25">
      <c r="A4" s="15" t="s">
        <v>53</v>
      </c>
      <c r="B4" s="16" t="s">
        <v>72</v>
      </c>
      <c r="C4" s="17">
        <v>44817</v>
      </c>
      <c r="D4" s="18" t="s">
        <v>87</v>
      </c>
      <c r="E4" s="19">
        <v>196</v>
      </c>
      <c r="F4" s="19">
        <v>198</v>
      </c>
      <c r="G4" s="19">
        <v>198</v>
      </c>
      <c r="H4" s="19"/>
      <c r="I4" s="19"/>
      <c r="J4" s="19"/>
      <c r="K4" s="23">
        <v>3</v>
      </c>
      <c r="L4" s="23">
        <v>592</v>
      </c>
      <c r="M4" s="24">
        <v>197.33333333333334</v>
      </c>
      <c r="N4" s="25">
        <v>5</v>
      </c>
      <c r="O4" s="26">
        <v>202.33333333333334</v>
      </c>
    </row>
    <row r="5" spans="1:17" x14ac:dyDescent="0.25">
      <c r="A5" s="61" t="s">
        <v>53</v>
      </c>
      <c r="B5" s="62" t="s">
        <v>72</v>
      </c>
      <c r="C5" s="63">
        <v>44814</v>
      </c>
      <c r="D5" s="61" t="s">
        <v>75</v>
      </c>
      <c r="E5" s="65">
        <v>197</v>
      </c>
      <c r="F5" s="65">
        <v>199</v>
      </c>
      <c r="G5" s="64">
        <v>200</v>
      </c>
      <c r="H5" s="64">
        <v>200</v>
      </c>
      <c r="I5" s="65">
        <v>197.01</v>
      </c>
      <c r="J5" s="65">
        <v>197.01</v>
      </c>
      <c r="K5" s="66">
        <f>COUNT(E5:J5)</f>
        <v>6</v>
      </c>
      <c r="L5" s="66">
        <f>SUM(E5:J5)</f>
        <v>1190.02</v>
      </c>
      <c r="M5" s="67">
        <f>IFERROR(L5/K5,0)</f>
        <v>198.33666666666667</v>
      </c>
      <c r="N5" s="65">
        <v>16</v>
      </c>
      <c r="O5" s="68">
        <f>SUM(M5+N5)</f>
        <v>214.33666666666667</v>
      </c>
    </row>
    <row r="7" spans="1:17" x14ac:dyDescent="0.25">
      <c r="K7" s="8">
        <f>SUM(K2:K6)</f>
        <v>18</v>
      </c>
      <c r="L7" s="8">
        <f>SUM(L2:L6)</f>
        <v>3561.0210000000002</v>
      </c>
      <c r="M7" s="7">
        <f>SUM(L7/K7)</f>
        <v>197.83450000000002</v>
      </c>
      <c r="N7" s="8">
        <f>SUM(N2:N6)</f>
        <v>32</v>
      </c>
      <c r="O7" s="13">
        <f>SUM(M7+N7)</f>
        <v>229.83450000000002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9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_47"/>
    <protectedRange algorithmName="SHA-512" hashValue="ON39YdpmFHfN9f47KpiRvqrKx0V9+erV1CNkpWzYhW/Qyc6aT8rEyCrvauWSYGZK2ia3o7vd3akF07acHAFpOA==" saltValue="yVW9XmDwTqEnmpSGai0KYg==" spinCount="100000" sqref="D3" name="Range1_1_34"/>
    <protectedRange algorithmName="SHA-512" hashValue="ON39YdpmFHfN9f47KpiRvqrKx0V9+erV1CNkpWzYhW/Qyc6aT8rEyCrvauWSYGZK2ia3o7vd3akF07acHAFpOA==" saltValue="yVW9XmDwTqEnmpSGai0KYg==" spinCount="100000" sqref="E3:H3" name="Range1_3_12"/>
    <protectedRange algorithmName="SHA-512" hashValue="ON39YdpmFHfN9f47KpiRvqrKx0V9+erV1CNkpWzYhW/Qyc6aT8rEyCrvauWSYGZK2ia3o7vd3akF07acHAFpOA==" saltValue="yVW9XmDwTqEnmpSGai0KYg==" spinCount="100000" sqref="I4:J4 B4:C4" name="Range1_48_1"/>
    <protectedRange algorithmName="SHA-512" hashValue="ON39YdpmFHfN9f47KpiRvqrKx0V9+erV1CNkpWzYhW/Qyc6aT8rEyCrvauWSYGZK2ia3o7vd3akF07acHAFpOA==" saltValue="yVW9XmDwTqEnmpSGai0KYg==" spinCount="100000" sqref="D4" name="Range1_1_35_1"/>
    <protectedRange algorithmName="SHA-512" hashValue="ON39YdpmFHfN9f47KpiRvqrKx0V9+erV1CNkpWzYhW/Qyc6aT8rEyCrvauWSYGZK2ia3o7vd3akF07acHAFpOA==" saltValue="yVW9XmDwTqEnmpSGai0KYg==" spinCount="100000" sqref="E4:H4" name="Range1_3_13_1"/>
  </protectedRanges>
  <conditionalFormatting sqref="F2">
    <cfRule type="top10" dxfId="875" priority="23" rank="1"/>
  </conditionalFormatting>
  <conditionalFormatting sqref="I2">
    <cfRule type="top10" dxfId="874" priority="20" rank="1"/>
    <cfRule type="top10" dxfId="873" priority="25" rank="1"/>
  </conditionalFormatting>
  <conditionalFormatting sqref="E2">
    <cfRule type="top10" dxfId="872" priority="24" rank="1"/>
  </conditionalFormatting>
  <conditionalFormatting sqref="G2">
    <cfRule type="top10" dxfId="871" priority="22" rank="1"/>
  </conditionalFormatting>
  <conditionalFormatting sqref="H2">
    <cfRule type="top10" dxfId="870" priority="21" rank="1"/>
  </conditionalFormatting>
  <conditionalFormatting sqref="J2">
    <cfRule type="top10" dxfId="869" priority="19" rank="1"/>
  </conditionalFormatting>
  <conditionalFormatting sqref="E2:J2">
    <cfRule type="cellIs" dxfId="868" priority="18" operator="greaterThanOrEqual">
      <formula>200</formula>
    </cfRule>
  </conditionalFormatting>
  <conditionalFormatting sqref="F3">
    <cfRule type="top10" dxfId="867" priority="15" rank="1"/>
  </conditionalFormatting>
  <conditionalFormatting sqref="I3">
    <cfRule type="top10" dxfId="866" priority="12" rank="1"/>
    <cfRule type="top10" dxfId="865" priority="17" rank="1"/>
  </conditionalFormatting>
  <conditionalFormatting sqref="E3">
    <cfRule type="top10" dxfId="864" priority="16" rank="1"/>
  </conditionalFormatting>
  <conditionalFormatting sqref="G3">
    <cfRule type="top10" dxfId="863" priority="14" rank="1"/>
  </conditionalFormatting>
  <conditionalFormatting sqref="H3">
    <cfRule type="top10" dxfId="862" priority="13" rank="1"/>
  </conditionalFormatting>
  <conditionalFormatting sqref="J3">
    <cfRule type="top10" dxfId="861" priority="11" rank="1"/>
  </conditionalFormatting>
  <conditionalFormatting sqref="E3:J3">
    <cfRule type="cellIs" dxfId="860" priority="10" operator="greaterThanOrEqual">
      <formula>200</formula>
    </cfRule>
  </conditionalFormatting>
  <conditionalFormatting sqref="F4">
    <cfRule type="top10" dxfId="859" priority="7" rank="1"/>
  </conditionalFormatting>
  <conditionalFormatting sqref="I4">
    <cfRule type="top10" dxfId="858" priority="4" rank="1"/>
    <cfRule type="top10" dxfId="857" priority="9" rank="1"/>
  </conditionalFormatting>
  <conditionalFormatting sqref="E4">
    <cfRule type="top10" dxfId="856" priority="8" rank="1"/>
  </conditionalFormatting>
  <conditionalFormatting sqref="G4">
    <cfRule type="top10" dxfId="855" priority="6" rank="1"/>
  </conditionalFormatting>
  <conditionalFormatting sqref="H4">
    <cfRule type="top10" dxfId="854" priority="5" rank="1"/>
  </conditionalFormatting>
  <conditionalFormatting sqref="J4">
    <cfRule type="top10" dxfId="853" priority="3" rank="1"/>
  </conditionalFormatting>
  <conditionalFormatting sqref="E4:J4">
    <cfRule type="cellIs" dxfId="852" priority="2" operator="greaterThanOrEqual">
      <formula>200</formula>
    </cfRule>
  </conditionalFormatting>
  <conditionalFormatting sqref="E5:J5">
    <cfRule type="cellIs" dxfId="851" priority="1" stopIfTrue="1" operator="greaterThanOrEqual">
      <formula>200</formula>
    </cfRule>
  </conditionalFormatting>
  <dataValidations count="1">
    <dataValidation type="list" allowBlank="1" showInputMessage="1" showErrorMessage="1" sqref="B5" xr:uid="{325BFC16-2018-47F6-AC77-02727966D03F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8CE5813F-DA35-4775-A458-26D7985D57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404540-2649-42B6-9FFA-E4DD996192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11CAB-A776-4034-B575-9BFB32A21EB1}">
  <sheetPr codeName="Sheet4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49</v>
      </c>
      <c r="C2" s="17">
        <v>44712</v>
      </c>
      <c r="D2" s="18" t="s">
        <v>47</v>
      </c>
      <c r="E2" s="19">
        <v>196</v>
      </c>
      <c r="F2" s="19">
        <v>198</v>
      </c>
      <c r="G2" s="19">
        <v>196</v>
      </c>
      <c r="H2" s="19"/>
      <c r="I2" s="19"/>
      <c r="J2" s="19"/>
      <c r="K2" s="23">
        <v>3</v>
      </c>
      <c r="L2" s="23">
        <v>590</v>
      </c>
      <c r="M2" s="24">
        <v>196.66666666666666</v>
      </c>
      <c r="N2" s="25">
        <v>9</v>
      </c>
      <c r="O2" s="26">
        <v>205.66666666666666</v>
      </c>
    </row>
    <row r="3" spans="1:17" x14ac:dyDescent="0.25">
      <c r="A3" s="15" t="s">
        <v>53</v>
      </c>
      <c r="B3" s="16" t="s">
        <v>49</v>
      </c>
      <c r="C3" s="17">
        <v>44763</v>
      </c>
      <c r="D3" s="18" t="s">
        <v>43</v>
      </c>
      <c r="E3" s="19">
        <v>199</v>
      </c>
      <c r="F3" s="19">
        <v>200.001</v>
      </c>
      <c r="G3" s="19">
        <v>199</v>
      </c>
      <c r="H3" s="19">
        <v>199</v>
      </c>
      <c r="I3" s="19">
        <v>199.001</v>
      </c>
      <c r="J3" s="19">
        <v>199</v>
      </c>
      <c r="K3" s="23">
        <v>6</v>
      </c>
      <c r="L3" s="23">
        <v>1195.002</v>
      </c>
      <c r="M3" s="24">
        <v>199.167</v>
      </c>
      <c r="N3" s="25">
        <v>26</v>
      </c>
      <c r="O3" s="26">
        <v>225.167</v>
      </c>
    </row>
    <row r="5" spans="1:17" x14ac:dyDescent="0.25">
      <c r="K5" s="8">
        <f>SUM(K2:K4)</f>
        <v>9</v>
      </c>
      <c r="L5" s="8">
        <f>SUM(L2:L4)</f>
        <v>1785.002</v>
      </c>
      <c r="M5" s="7">
        <f>SUM(L5/K5)</f>
        <v>198.33355555555556</v>
      </c>
      <c r="N5" s="8">
        <f>SUM(N2:N4)</f>
        <v>35</v>
      </c>
      <c r="O5" s="13">
        <f>SUM(M5+N5)</f>
        <v>233.33355555555556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19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7"/>
  </protectedRanges>
  <conditionalFormatting sqref="F2">
    <cfRule type="top10" dxfId="850" priority="9" rank="1"/>
  </conditionalFormatting>
  <conditionalFormatting sqref="G2">
    <cfRule type="top10" dxfId="849" priority="10" rank="1"/>
  </conditionalFormatting>
  <conditionalFormatting sqref="H2">
    <cfRule type="top10" dxfId="848" priority="11" rank="1"/>
  </conditionalFormatting>
  <conditionalFormatting sqref="I2">
    <cfRule type="top10" dxfId="847" priority="12" rank="1"/>
  </conditionalFormatting>
  <conditionalFormatting sqref="J2">
    <cfRule type="top10" dxfId="846" priority="13" rank="1"/>
  </conditionalFormatting>
  <conditionalFormatting sqref="E2">
    <cfRule type="top10" dxfId="845" priority="14" rank="1"/>
  </conditionalFormatting>
  <conditionalFormatting sqref="F3">
    <cfRule type="top10" dxfId="844" priority="6" rank="1"/>
  </conditionalFormatting>
  <conditionalFormatting sqref="I3">
    <cfRule type="top10" dxfId="843" priority="3" rank="1"/>
    <cfRule type="top10" dxfId="842" priority="8" rank="1"/>
  </conditionalFormatting>
  <conditionalFormatting sqref="E3">
    <cfRule type="top10" dxfId="841" priority="7" rank="1"/>
  </conditionalFormatting>
  <conditionalFormatting sqref="G3">
    <cfRule type="top10" dxfId="840" priority="5" rank="1"/>
  </conditionalFormatting>
  <conditionalFormatting sqref="H3">
    <cfRule type="top10" dxfId="839" priority="4" rank="1"/>
  </conditionalFormatting>
  <conditionalFormatting sqref="J3">
    <cfRule type="top10" dxfId="838" priority="2" rank="1"/>
  </conditionalFormatting>
  <conditionalFormatting sqref="E3:J3">
    <cfRule type="cellIs" dxfId="837" priority="1" operator="greaterThanOrEqual">
      <formula>200</formula>
    </cfRule>
  </conditionalFormatting>
  <hyperlinks>
    <hyperlink ref="Q1" location="'Virginia OD 2022'!A1" display="Back to Ranking" xr:uid="{37022010-CCDF-4158-B8BB-59CE13401C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19744C-815D-4069-ADEF-86BC3ADCDD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5473-731A-4B39-A943-D697BA7A8114}">
  <sheetPr codeName="Sheet5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58</v>
      </c>
      <c r="B2" s="16" t="s">
        <v>70</v>
      </c>
      <c r="C2" s="17">
        <v>44761</v>
      </c>
      <c r="D2" s="18" t="s">
        <v>43</v>
      </c>
      <c r="E2" s="19">
        <v>152</v>
      </c>
      <c r="F2" s="19">
        <v>177</v>
      </c>
      <c r="G2" s="19">
        <v>173</v>
      </c>
      <c r="H2" s="19"/>
      <c r="I2" s="19"/>
      <c r="J2" s="19"/>
      <c r="K2" s="23">
        <v>3</v>
      </c>
      <c r="L2" s="23">
        <v>502</v>
      </c>
      <c r="M2" s="24">
        <v>167.33333333333334</v>
      </c>
      <c r="N2" s="25">
        <v>5</v>
      </c>
      <c r="O2" s="26">
        <v>172.33333333333334</v>
      </c>
    </row>
    <row r="3" spans="1:17" x14ac:dyDescent="0.25">
      <c r="A3" s="15" t="s">
        <v>58</v>
      </c>
      <c r="B3" s="16" t="s">
        <v>70</v>
      </c>
      <c r="C3" s="17">
        <v>44763</v>
      </c>
      <c r="D3" s="18" t="s">
        <v>43</v>
      </c>
      <c r="E3" s="19">
        <v>186</v>
      </c>
      <c r="F3" s="19">
        <v>188</v>
      </c>
      <c r="G3" s="19">
        <v>187</v>
      </c>
      <c r="H3" s="19">
        <v>184</v>
      </c>
      <c r="I3" s="19">
        <v>168</v>
      </c>
      <c r="J3" s="19">
        <v>188</v>
      </c>
      <c r="K3" s="23">
        <v>6</v>
      </c>
      <c r="L3" s="23">
        <v>1101</v>
      </c>
      <c r="M3" s="24">
        <v>183.5</v>
      </c>
      <c r="N3" s="25">
        <v>6</v>
      </c>
      <c r="O3" s="26">
        <v>189.5</v>
      </c>
    </row>
    <row r="4" spans="1:17" x14ac:dyDescent="0.25">
      <c r="A4" s="15" t="s">
        <v>58</v>
      </c>
      <c r="B4" s="16" t="s">
        <v>70</v>
      </c>
      <c r="C4" s="17">
        <v>44768</v>
      </c>
      <c r="D4" s="18" t="s">
        <v>43</v>
      </c>
      <c r="E4" s="19">
        <v>188</v>
      </c>
      <c r="F4" s="19">
        <v>188</v>
      </c>
      <c r="G4" s="19">
        <v>194</v>
      </c>
      <c r="H4" s="19"/>
      <c r="I4" s="19"/>
      <c r="J4" s="19"/>
      <c r="K4" s="23">
        <v>3</v>
      </c>
      <c r="L4" s="23">
        <v>570</v>
      </c>
      <c r="M4" s="24">
        <v>190</v>
      </c>
      <c r="N4" s="25">
        <v>5</v>
      </c>
      <c r="O4" s="26">
        <v>195</v>
      </c>
    </row>
    <row r="5" spans="1:17" x14ac:dyDescent="0.25">
      <c r="A5" s="15" t="s">
        <v>58</v>
      </c>
      <c r="B5" s="16" t="s">
        <v>70</v>
      </c>
      <c r="C5" s="17">
        <v>44775</v>
      </c>
      <c r="D5" s="18" t="s">
        <v>43</v>
      </c>
      <c r="E5" s="19">
        <v>189</v>
      </c>
      <c r="F5" s="19">
        <v>186</v>
      </c>
      <c r="G5" s="19">
        <v>185</v>
      </c>
      <c r="H5" s="19"/>
      <c r="I5" s="19"/>
      <c r="J5" s="19"/>
      <c r="K5" s="23">
        <v>3</v>
      </c>
      <c r="L5" s="23">
        <v>560</v>
      </c>
      <c r="M5" s="24">
        <v>186.66666666666666</v>
      </c>
      <c r="N5" s="25">
        <v>5</v>
      </c>
      <c r="O5" s="26">
        <v>191.66666666666666</v>
      </c>
    </row>
    <row r="6" spans="1:17" x14ac:dyDescent="0.25">
      <c r="A6" s="15" t="s">
        <v>58</v>
      </c>
      <c r="B6" s="16" t="s">
        <v>70</v>
      </c>
      <c r="C6" s="17">
        <v>44789</v>
      </c>
      <c r="D6" s="18" t="s">
        <v>75</v>
      </c>
      <c r="E6" s="19">
        <v>190</v>
      </c>
      <c r="F6" s="19">
        <v>187</v>
      </c>
      <c r="G6" s="19">
        <v>192</v>
      </c>
      <c r="H6" s="19"/>
      <c r="I6" s="19"/>
      <c r="J6" s="19"/>
      <c r="K6" s="23">
        <v>3</v>
      </c>
      <c r="L6" s="23">
        <v>569</v>
      </c>
      <c r="M6" s="24">
        <v>189.66666666666666</v>
      </c>
      <c r="N6" s="25">
        <v>5</v>
      </c>
      <c r="O6" s="26">
        <v>194.66666666666666</v>
      </c>
    </row>
    <row r="7" spans="1:17" x14ac:dyDescent="0.25">
      <c r="A7" s="15" t="s">
        <v>58</v>
      </c>
      <c r="B7" s="16" t="s">
        <v>70</v>
      </c>
      <c r="C7" s="17">
        <v>44782</v>
      </c>
      <c r="D7" s="18" t="s">
        <v>83</v>
      </c>
      <c r="E7" s="19">
        <v>193</v>
      </c>
      <c r="F7" s="19">
        <v>189</v>
      </c>
      <c r="G7" s="19">
        <v>192</v>
      </c>
      <c r="H7" s="19"/>
      <c r="I7" s="19"/>
      <c r="J7" s="19"/>
      <c r="K7" s="23">
        <v>3</v>
      </c>
      <c r="L7" s="23">
        <v>574</v>
      </c>
      <c r="M7" s="24">
        <v>191.33333333333334</v>
      </c>
      <c r="N7" s="25">
        <v>9</v>
      </c>
      <c r="O7" s="26">
        <v>200.33333333333334</v>
      </c>
    </row>
    <row r="8" spans="1:17" x14ac:dyDescent="0.25">
      <c r="A8" s="15" t="s">
        <v>58</v>
      </c>
      <c r="B8" s="16" t="s">
        <v>70</v>
      </c>
      <c r="C8" s="17">
        <v>44796</v>
      </c>
      <c r="D8" s="18" t="s">
        <v>83</v>
      </c>
      <c r="E8" s="19">
        <v>190</v>
      </c>
      <c r="F8" s="19">
        <v>185</v>
      </c>
      <c r="G8" s="19">
        <v>194</v>
      </c>
      <c r="H8" s="19"/>
      <c r="I8" s="19"/>
      <c r="J8" s="19"/>
      <c r="K8" s="23">
        <v>3</v>
      </c>
      <c r="L8" s="23">
        <v>569</v>
      </c>
      <c r="M8" s="24">
        <v>189.66666666666666</v>
      </c>
      <c r="N8" s="25">
        <v>5</v>
      </c>
      <c r="O8" s="26">
        <v>194.66666666666666</v>
      </c>
    </row>
    <row r="9" spans="1:17" x14ac:dyDescent="0.25">
      <c r="A9" s="15" t="s">
        <v>58</v>
      </c>
      <c r="B9" s="16" t="s">
        <v>70</v>
      </c>
      <c r="C9" s="17">
        <v>44803</v>
      </c>
      <c r="D9" s="18" t="s">
        <v>83</v>
      </c>
      <c r="E9" s="19">
        <v>188</v>
      </c>
      <c r="F9" s="19">
        <v>188</v>
      </c>
      <c r="G9" s="19">
        <v>194</v>
      </c>
      <c r="H9" s="19"/>
      <c r="I9" s="19"/>
      <c r="J9" s="19"/>
      <c r="K9" s="23">
        <v>3</v>
      </c>
      <c r="L9" s="23">
        <v>570</v>
      </c>
      <c r="M9" s="24">
        <v>190</v>
      </c>
      <c r="N9" s="25">
        <v>5</v>
      </c>
      <c r="O9" s="26">
        <v>195</v>
      </c>
    </row>
    <row r="10" spans="1:17" x14ac:dyDescent="0.25">
      <c r="A10" s="15" t="s">
        <v>58</v>
      </c>
      <c r="B10" s="16" t="s">
        <v>70</v>
      </c>
      <c r="C10" s="17">
        <v>44810</v>
      </c>
      <c r="D10" s="18" t="s">
        <v>83</v>
      </c>
      <c r="E10" s="19">
        <v>185</v>
      </c>
      <c r="F10" s="19">
        <v>185</v>
      </c>
      <c r="G10" s="19">
        <v>191</v>
      </c>
      <c r="H10" s="19"/>
      <c r="I10" s="19"/>
      <c r="J10" s="19"/>
      <c r="K10" s="23">
        <v>3</v>
      </c>
      <c r="L10" s="23">
        <v>561</v>
      </c>
      <c r="M10" s="24">
        <v>187</v>
      </c>
      <c r="N10" s="25">
        <v>9</v>
      </c>
      <c r="O10" s="26">
        <v>196</v>
      </c>
    </row>
    <row r="11" spans="1:17" x14ac:dyDescent="0.25">
      <c r="A11" s="15" t="s">
        <v>58</v>
      </c>
      <c r="B11" s="16" t="s">
        <v>70</v>
      </c>
      <c r="C11" s="17">
        <v>44824</v>
      </c>
      <c r="D11" s="18" t="s">
        <v>87</v>
      </c>
      <c r="E11" s="19">
        <v>184</v>
      </c>
      <c r="F11" s="19">
        <v>192</v>
      </c>
      <c r="G11" s="19">
        <v>189</v>
      </c>
      <c r="H11" s="19"/>
      <c r="I11" s="19"/>
      <c r="J11" s="19"/>
      <c r="K11" s="23">
        <v>3</v>
      </c>
      <c r="L11" s="23">
        <v>565</v>
      </c>
      <c r="M11" s="24">
        <v>188.33333333333334</v>
      </c>
      <c r="N11" s="25">
        <v>11</v>
      </c>
      <c r="O11" s="26">
        <v>199.33333333333334</v>
      </c>
    </row>
    <row r="12" spans="1:17" x14ac:dyDescent="0.25">
      <c r="A12" s="15" t="s">
        <v>58</v>
      </c>
      <c r="B12" s="16" t="s">
        <v>70</v>
      </c>
      <c r="C12" s="17">
        <v>44817</v>
      </c>
      <c r="D12" s="18" t="s">
        <v>87</v>
      </c>
      <c r="E12" s="19">
        <v>192</v>
      </c>
      <c r="F12" s="19">
        <v>190</v>
      </c>
      <c r="G12" s="19">
        <v>195</v>
      </c>
      <c r="H12" s="19"/>
      <c r="I12" s="19"/>
      <c r="J12" s="19"/>
      <c r="K12" s="23">
        <v>3</v>
      </c>
      <c r="L12" s="23">
        <v>577</v>
      </c>
      <c r="M12" s="24">
        <v>192.33333333333334</v>
      </c>
      <c r="N12" s="25">
        <v>9</v>
      </c>
      <c r="O12" s="26">
        <v>201.33333333333334</v>
      </c>
    </row>
    <row r="13" spans="1:17" x14ac:dyDescent="0.25">
      <c r="A13" s="61" t="s">
        <v>58</v>
      </c>
      <c r="B13" s="69" t="s">
        <v>70</v>
      </c>
      <c r="C13" s="63">
        <v>44814</v>
      </c>
      <c r="D13" s="61" t="s">
        <v>75</v>
      </c>
      <c r="E13" s="65">
        <v>191</v>
      </c>
      <c r="F13" s="65">
        <v>187</v>
      </c>
      <c r="G13" s="64">
        <v>187</v>
      </c>
      <c r="H13" s="64">
        <v>192</v>
      </c>
      <c r="I13" s="65">
        <v>184</v>
      </c>
      <c r="J13" s="64">
        <v>186</v>
      </c>
      <c r="K13" s="66">
        <f>COUNT(E13:J13)</f>
        <v>6</v>
      </c>
      <c r="L13" s="66">
        <f>SUM(E13:J13)</f>
        <v>1127</v>
      </c>
      <c r="M13" s="67">
        <f>IFERROR(L13/K13,0)</f>
        <v>187.83333333333334</v>
      </c>
      <c r="N13" s="65">
        <v>20</v>
      </c>
      <c r="O13" s="68">
        <f>SUM(M13+N13)</f>
        <v>207.83333333333334</v>
      </c>
    </row>
    <row r="15" spans="1:17" x14ac:dyDescent="0.25">
      <c r="K15" s="8">
        <f>SUM(K2:K14)</f>
        <v>42</v>
      </c>
      <c r="L15" s="8">
        <f>SUM(L2:L14)</f>
        <v>7845</v>
      </c>
      <c r="M15" s="7">
        <f>SUM(L15/K15)</f>
        <v>186.78571428571428</v>
      </c>
      <c r="N15" s="8">
        <f>SUM(N2:N14)</f>
        <v>94</v>
      </c>
      <c r="O15" s="13">
        <f>SUM(M15+N15)</f>
        <v>280.78571428571428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B3:C3 E3:J3" name="Range1_23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B4:C4 E4:J4" name="Range1_16_1"/>
    <protectedRange algorithmName="SHA-512" hashValue="ON39YdpmFHfN9f47KpiRvqrKx0V9+erV1CNkpWzYhW/Qyc6aT8rEyCrvauWSYGZK2ia3o7vd3akF07acHAFpOA==" saltValue="yVW9XmDwTqEnmpSGai0KYg==" spinCount="100000" sqref="D4" name="Range1_1_15_1_1"/>
    <protectedRange algorithmName="SHA-512" hashValue="ON39YdpmFHfN9f47KpiRvqrKx0V9+erV1CNkpWzYhW/Qyc6aT8rEyCrvauWSYGZK2ia3o7vd3akF07acHAFpOA==" saltValue="yVW9XmDwTqEnmpSGai0KYg==" spinCount="100000" sqref="B5:C5 E5:J5" name="Range1_31"/>
    <protectedRange algorithmName="SHA-512" hashValue="ON39YdpmFHfN9f47KpiRvqrKx0V9+erV1CNkpWzYhW/Qyc6aT8rEyCrvauWSYGZK2ia3o7vd3akF07acHAFpOA==" saltValue="yVW9XmDwTqEnmpSGai0KYg==" spinCount="100000" sqref="D5" name="Range1_1_22"/>
    <protectedRange algorithmName="SHA-512" hashValue="ON39YdpmFHfN9f47KpiRvqrKx0V9+erV1CNkpWzYhW/Qyc6aT8rEyCrvauWSYGZK2ia3o7vd3akF07acHAFpOA==" saltValue="yVW9XmDwTqEnmpSGai0KYg==" spinCount="100000" sqref="B6:C6 E6:J6" name="Range1_36"/>
    <protectedRange algorithmName="SHA-512" hashValue="ON39YdpmFHfN9f47KpiRvqrKx0V9+erV1CNkpWzYhW/Qyc6aT8rEyCrvauWSYGZK2ia3o7vd3akF07acHAFpOA==" saltValue="yVW9XmDwTqEnmpSGai0KYg==" spinCount="100000" sqref="D6" name="Range1_1_26"/>
    <protectedRange algorithmName="SHA-512" hashValue="ON39YdpmFHfN9f47KpiRvqrKx0V9+erV1CNkpWzYhW/Qyc6aT8rEyCrvauWSYGZK2ia3o7vd3akF07acHAFpOA==" saltValue="yVW9XmDwTqEnmpSGai0KYg==" spinCount="100000" sqref="B7:C7 E7:J7" name="Range1_12_2"/>
    <protectedRange algorithmName="SHA-512" hashValue="ON39YdpmFHfN9f47KpiRvqrKx0V9+erV1CNkpWzYhW/Qyc6aT8rEyCrvauWSYGZK2ia3o7vd3akF07acHAFpOA==" saltValue="yVW9XmDwTqEnmpSGai0KYg==" spinCount="100000" sqref="D7" name="Range1_1_19_1"/>
    <protectedRange algorithmName="SHA-512" hashValue="ON39YdpmFHfN9f47KpiRvqrKx0V9+erV1CNkpWzYhW/Qyc6aT8rEyCrvauWSYGZK2ia3o7vd3akF07acHAFpOA==" saltValue="yVW9XmDwTqEnmpSGai0KYg==" spinCount="100000" sqref="B8:C8 E8:J8" name="Range1_23_1"/>
    <protectedRange algorithmName="SHA-512" hashValue="ON39YdpmFHfN9f47KpiRvqrKx0V9+erV1CNkpWzYhW/Qyc6aT8rEyCrvauWSYGZK2ia3o7vd3akF07acHAFpOA==" saltValue="yVW9XmDwTqEnmpSGai0KYg==" spinCount="100000" sqref="D8" name="Range1_1_19_2"/>
    <protectedRange algorithmName="SHA-512" hashValue="ON39YdpmFHfN9f47KpiRvqrKx0V9+erV1CNkpWzYhW/Qyc6aT8rEyCrvauWSYGZK2ia3o7vd3akF07acHAFpOA==" saltValue="yVW9XmDwTqEnmpSGai0KYg==" spinCount="100000" sqref="B9:C9 E9:J9" name="Range1_41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B10:C10 E10:J10" name="Range1_44"/>
    <protectedRange algorithmName="SHA-512" hashValue="ON39YdpmFHfN9f47KpiRvqrKx0V9+erV1CNkpWzYhW/Qyc6aT8rEyCrvauWSYGZK2ia3o7vd3akF07acHAFpOA==" saltValue="yVW9XmDwTqEnmpSGai0KYg==" spinCount="100000" sqref="D10" name="Range1_1_31"/>
    <protectedRange algorithmName="SHA-512" hashValue="ON39YdpmFHfN9f47KpiRvqrKx0V9+erV1CNkpWzYhW/Qyc6aT8rEyCrvauWSYGZK2ia3o7vd3akF07acHAFpOA==" saltValue="yVW9XmDwTqEnmpSGai0KYg==" spinCount="100000" sqref="B11:C11 E11:J11" name="Range1_46"/>
    <protectedRange algorithmName="SHA-512" hashValue="ON39YdpmFHfN9f47KpiRvqrKx0V9+erV1CNkpWzYhW/Qyc6aT8rEyCrvauWSYGZK2ia3o7vd3akF07acHAFpOA==" saltValue="yVW9XmDwTqEnmpSGai0KYg==" spinCount="100000" sqref="D11" name="Range1_1_33"/>
    <protectedRange algorithmName="SHA-512" hashValue="ON39YdpmFHfN9f47KpiRvqrKx0V9+erV1CNkpWzYhW/Qyc6aT8rEyCrvauWSYGZK2ia3o7vd3akF07acHAFpOA==" saltValue="yVW9XmDwTqEnmpSGai0KYg==" spinCount="100000" sqref="B12:C12 E12:J12" name="Range1_51"/>
    <protectedRange algorithmName="SHA-512" hashValue="ON39YdpmFHfN9f47KpiRvqrKx0V9+erV1CNkpWzYhW/Qyc6aT8rEyCrvauWSYGZK2ia3o7vd3akF07acHAFpOA==" saltValue="yVW9XmDwTqEnmpSGai0KYg==" spinCount="100000" sqref="D12" name="Range1_1_37"/>
  </protectedRanges>
  <conditionalFormatting sqref="F2">
    <cfRule type="top10" dxfId="836" priority="75" rank="1"/>
  </conditionalFormatting>
  <conditionalFormatting sqref="G2">
    <cfRule type="top10" dxfId="835" priority="76" rank="1"/>
  </conditionalFormatting>
  <conditionalFormatting sqref="H2">
    <cfRule type="top10" dxfId="834" priority="77" rank="1"/>
  </conditionalFormatting>
  <conditionalFormatting sqref="I2">
    <cfRule type="top10" dxfId="833" priority="78" rank="1"/>
  </conditionalFormatting>
  <conditionalFormatting sqref="J2">
    <cfRule type="top10" dxfId="832" priority="79" rank="1"/>
  </conditionalFormatting>
  <conditionalFormatting sqref="E2">
    <cfRule type="top10" dxfId="831" priority="80" rank="1"/>
  </conditionalFormatting>
  <conditionalFormatting sqref="E2:J2">
    <cfRule type="cellIs" dxfId="830" priority="74" operator="equal">
      <formula>200</formula>
    </cfRule>
  </conditionalFormatting>
  <conditionalFormatting sqref="F3">
    <cfRule type="top10" dxfId="829" priority="68" rank="1"/>
  </conditionalFormatting>
  <conditionalFormatting sqref="G3">
    <cfRule type="top10" dxfId="828" priority="69" rank="1"/>
  </conditionalFormatting>
  <conditionalFormatting sqref="H3">
    <cfRule type="top10" dxfId="827" priority="70" rank="1"/>
  </conditionalFormatting>
  <conditionalFormatting sqref="I3">
    <cfRule type="top10" dxfId="826" priority="71" rank="1"/>
  </conditionalFormatting>
  <conditionalFormatting sqref="J3">
    <cfRule type="top10" dxfId="825" priority="72" rank="1"/>
  </conditionalFormatting>
  <conditionalFormatting sqref="E3">
    <cfRule type="top10" dxfId="824" priority="73" rank="1"/>
  </conditionalFormatting>
  <conditionalFormatting sqref="E3:J3">
    <cfRule type="cellIs" dxfId="823" priority="67" operator="equal">
      <formula>200</formula>
    </cfRule>
  </conditionalFormatting>
  <conditionalFormatting sqref="F4">
    <cfRule type="top10" dxfId="822" priority="61" rank="1"/>
  </conditionalFormatting>
  <conditionalFormatting sqref="G4">
    <cfRule type="top10" dxfId="821" priority="62" rank="1"/>
  </conditionalFormatting>
  <conditionalFormatting sqref="H4">
    <cfRule type="top10" dxfId="820" priority="63" rank="1"/>
  </conditionalFormatting>
  <conditionalFormatting sqref="I4">
    <cfRule type="top10" dxfId="819" priority="64" rank="1"/>
  </conditionalFormatting>
  <conditionalFormatting sqref="J4">
    <cfRule type="top10" dxfId="818" priority="65" rank="1"/>
  </conditionalFormatting>
  <conditionalFormatting sqref="E4">
    <cfRule type="top10" dxfId="817" priority="66" rank="1"/>
  </conditionalFormatting>
  <conditionalFormatting sqref="E4:J4">
    <cfRule type="cellIs" dxfId="816" priority="60" operator="equal">
      <formula>200</formula>
    </cfRule>
  </conditionalFormatting>
  <conditionalFormatting sqref="F5">
    <cfRule type="top10" dxfId="815" priority="54" rank="1"/>
  </conditionalFormatting>
  <conditionalFormatting sqref="G5">
    <cfRule type="top10" dxfId="814" priority="55" rank="1"/>
  </conditionalFormatting>
  <conditionalFormatting sqref="H5">
    <cfRule type="top10" dxfId="813" priority="56" rank="1"/>
  </conditionalFormatting>
  <conditionalFormatting sqref="I5">
    <cfRule type="top10" dxfId="812" priority="57" rank="1"/>
  </conditionalFormatting>
  <conditionalFormatting sqref="J5">
    <cfRule type="top10" dxfId="811" priority="58" rank="1"/>
  </conditionalFormatting>
  <conditionalFormatting sqref="E5">
    <cfRule type="top10" dxfId="810" priority="59" rank="1"/>
  </conditionalFormatting>
  <conditionalFormatting sqref="E5:J5">
    <cfRule type="cellIs" dxfId="809" priority="53" operator="equal">
      <formula>200</formula>
    </cfRule>
  </conditionalFormatting>
  <conditionalFormatting sqref="F6">
    <cfRule type="top10" dxfId="808" priority="47" rank="1"/>
  </conditionalFormatting>
  <conditionalFormatting sqref="G6">
    <cfRule type="top10" dxfId="807" priority="48" rank="1"/>
  </conditionalFormatting>
  <conditionalFormatting sqref="H6">
    <cfRule type="top10" dxfId="806" priority="49" rank="1"/>
  </conditionalFormatting>
  <conditionalFormatting sqref="I6">
    <cfRule type="top10" dxfId="805" priority="50" rank="1"/>
  </conditionalFormatting>
  <conditionalFormatting sqref="J6">
    <cfRule type="top10" dxfId="804" priority="51" rank="1"/>
  </conditionalFormatting>
  <conditionalFormatting sqref="E6">
    <cfRule type="top10" dxfId="803" priority="52" rank="1"/>
  </conditionalFormatting>
  <conditionalFormatting sqref="E6:J6">
    <cfRule type="cellIs" dxfId="802" priority="46" operator="equal">
      <formula>200</formula>
    </cfRule>
  </conditionalFormatting>
  <conditionalFormatting sqref="F7">
    <cfRule type="top10" dxfId="801" priority="40" rank="1"/>
  </conditionalFormatting>
  <conditionalFormatting sqref="G7">
    <cfRule type="top10" dxfId="800" priority="41" rank="1"/>
  </conditionalFormatting>
  <conditionalFormatting sqref="H7">
    <cfRule type="top10" dxfId="799" priority="42" rank="1"/>
  </conditionalFormatting>
  <conditionalFormatting sqref="I7">
    <cfRule type="top10" dxfId="798" priority="43" rank="1"/>
  </conditionalFormatting>
  <conditionalFormatting sqref="J7">
    <cfRule type="top10" dxfId="797" priority="44" rank="1"/>
  </conditionalFormatting>
  <conditionalFormatting sqref="E7">
    <cfRule type="top10" dxfId="796" priority="45" rank="1"/>
  </conditionalFormatting>
  <conditionalFormatting sqref="E7:J7">
    <cfRule type="cellIs" dxfId="795" priority="39" operator="equal">
      <formula>200</formula>
    </cfRule>
  </conditionalFormatting>
  <conditionalFormatting sqref="F8">
    <cfRule type="top10" dxfId="794" priority="33" rank="1"/>
  </conditionalFormatting>
  <conditionalFormatting sqref="G8">
    <cfRule type="top10" dxfId="793" priority="34" rank="1"/>
  </conditionalFormatting>
  <conditionalFormatting sqref="H8">
    <cfRule type="top10" dxfId="792" priority="35" rank="1"/>
  </conditionalFormatting>
  <conditionalFormatting sqref="I8">
    <cfRule type="top10" dxfId="791" priority="36" rank="1"/>
  </conditionalFormatting>
  <conditionalFormatting sqref="J8">
    <cfRule type="top10" dxfId="790" priority="37" rank="1"/>
  </conditionalFormatting>
  <conditionalFormatting sqref="E8">
    <cfRule type="top10" dxfId="789" priority="38" rank="1"/>
  </conditionalFormatting>
  <conditionalFormatting sqref="E8:J8">
    <cfRule type="cellIs" dxfId="788" priority="32" operator="equal">
      <formula>200</formula>
    </cfRule>
  </conditionalFormatting>
  <conditionalFormatting sqref="F9">
    <cfRule type="top10" dxfId="787" priority="26" rank="1"/>
  </conditionalFormatting>
  <conditionalFormatting sqref="G9">
    <cfRule type="top10" dxfId="786" priority="27" rank="1"/>
  </conditionalFormatting>
  <conditionalFormatting sqref="H9">
    <cfRule type="top10" dxfId="785" priority="28" rank="1"/>
  </conditionalFormatting>
  <conditionalFormatting sqref="I9">
    <cfRule type="top10" dxfId="784" priority="29" rank="1"/>
  </conditionalFormatting>
  <conditionalFormatting sqref="J9">
    <cfRule type="top10" dxfId="783" priority="30" rank="1"/>
  </conditionalFormatting>
  <conditionalFormatting sqref="E9">
    <cfRule type="top10" dxfId="782" priority="31" rank="1"/>
  </conditionalFormatting>
  <conditionalFormatting sqref="E9:J9">
    <cfRule type="cellIs" dxfId="781" priority="25" operator="equal">
      <formula>200</formula>
    </cfRule>
  </conditionalFormatting>
  <conditionalFormatting sqref="F10">
    <cfRule type="top10" dxfId="780" priority="19" rank="1"/>
  </conditionalFormatting>
  <conditionalFormatting sqref="G10">
    <cfRule type="top10" dxfId="779" priority="20" rank="1"/>
  </conditionalFormatting>
  <conditionalFormatting sqref="H10">
    <cfRule type="top10" dxfId="778" priority="21" rank="1"/>
  </conditionalFormatting>
  <conditionalFormatting sqref="I10">
    <cfRule type="top10" dxfId="777" priority="22" rank="1"/>
  </conditionalFormatting>
  <conditionalFormatting sqref="J10">
    <cfRule type="top10" dxfId="776" priority="23" rank="1"/>
  </conditionalFormatting>
  <conditionalFormatting sqref="E10">
    <cfRule type="top10" dxfId="775" priority="24" rank="1"/>
  </conditionalFormatting>
  <conditionalFormatting sqref="E10:J10">
    <cfRule type="cellIs" dxfId="774" priority="18" operator="equal">
      <formula>200</formula>
    </cfRule>
  </conditionalFormatting>
  <conditionalFormatting sqref="H11">
    <cfRule type="top10" dxfId="773" priority="15" rank="1"/>
  </conditionalFormatting>
  <conditionalFormatting sqref="I11">
    <cfRule type="top10" dxfId="772" priority="16" rank="1"/>
  </conditionalFormatting>
  <conditionalFormatting sqref="J11">
    <cfRule type="top10" dxfId="771" priority="17" rank="1"/>
  </conditionalFormatting>
  <conditionalFormatting sqref="H11:J11">
    <cfRule type="cellIs" dxfId="770" priority="14" operator="equal">
      <formula>200</formula>
    </cfRule>
  </conditionalFormatting>
  <conditionalFormatting sqref="F11">
    <cfRule type="top10" dxfId="769" priority="11" rank="1"/>
  </conditionalFormatting>
  <conditionalFormatting sqref="G11">
    <cfRule type="top10" dxfId="768" priority="12" rank="1"/>
  </conditionalFormatting>
  <conditionalFormatting sqref="E11">
    <cfRule type="top10" dxfId="767" priority="13" rank="1"/>
  </conditionalFormatting>
  <conditionalFormatting sqref="E11:G11">
    <cfRule type="cellIs" dxfId="766" priority="10" operator="equal">
      <formula>200</formula>
    </cfRule>
  </conditionalFormatting>
  <conditionalFormatting sqref="H12">
    <cfRule type="top10" dxfId="765" priority="7" rank="1"/>
  </conditionalFormatting>
  <conditionalFormatting sqref="I12">
    <cfRule type="top10" dxfId="764" priority="8" rank="1"/>
  </conditionalFormatting>
  <conditionalFormatting sqref="J12">
    <cfRule type="top10" dxfId="763" priority="9" rank="1"/>
  </conditionalFormatting>
  <conditionalFormatting sqref="H12:J12">
    <cfRule type="cellIs" dxfId="762" priority="6" operator="equal">
      <formula>200</formula>
    </cfRule>
  </conditionalFormatting>
  <conditionalFormatting sqref="F12">
    <cfRule type="top10" dxfId="761" priority="3" rank="1"/>
  </conditionalFormatting>
  <conditionalFormatting sqref="G12">
    <cfRule type="top10" dxfId="760" priority="4" rank="1"/>
  </conditionalFormatting>
  <conditionalFormatting sqref="E12">
    <cfRule type="top10" dxfId="759" priority="5" rank="1"/>
  </conditionalFormatting>
  <conditionalFormatting sqref="E12:G12">
    <cfRule type="cellIs" dxfId="758" priority="2" operator="equal">
      <formula>200</formula>
    </cfRule>
  </conditionalFormatting>
  <conditionalFormatting sqref="E13:J13">
    <cfRule type="cellIs" dxfId="757" priority="1" stopIfTrue="1" operator="equal">
      <formula>200</formula>
    </cfRule>
  </conditionalFormatting>
  <dataValidations count="1">
    <dataValidation type="list" allowBlank="1" showInputMessage="1" showErrorMessage="1" sqref="B13" xr:uid="{1FB51613-1CFF-4E95-BACF-5545407DC80B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FE473E0E-D29F-4703-A9C2-69FF33FE64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0D7A3D-524B-42F0-A82E-5D177A0474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0AF-2B77-47E9-9583-6E7A444202C1}">
  <sheetPr codeName="Sheet6"/>
  <dimension ref="A1:Q22"/>
  <sheetViews>
    <sheetView workbookViewId="0">
      <selection activeCell="A20" sqref="A20:O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45</v>
      </c>
      <c r="C2" s="17">
        <v>44698</v>
      </c>
      <c r="D2" s="18" t="s">
        <v>47</v>
      </c>
      <c r="E2" s="19">
        <v>194</v>
      </c>
      <c r="F2" s="19">
        <v>189</v>
      </c>
      <c r="G2" s="19">
        <v>188</v>
      </c>
      <c r="H2" s="19"/>
      <c r="I2" s="19"/>
      <c r="J2" s="19"/>
      <c r="K2" s="23">
        <v>3</v>
      </c>
      <c r="L2" s="23">
        <v>571</v>
      </c>
      <c r="M2" s="24">
        <v>190.33333333333334</v>
      </c>
      <c r="N2" s="25">
        <v>4</v>
      </c>
      <c r="O2" s="26">
        <v>194.33333333333334</v>
      </c>
    </row>
    <row r="5" spans="1:17" x14ac:dyDescent="0.25">
      <c r="K5" s="8">
        <f>SUM(K2:K4)</f>
        <v>3</v>
      </c>
      <c r="L5" s="8">
        <f>SUM(L2:L4)</f>
        <v>571</v>
      </c>
      <c r="M5" s="7">
        <f>SUM(L5/K5)</f>
        <v>190.33333333333334</v>
      </c>
      <c r="N5" s="8">
        <f>SUM(N2:N4)</f>
        <v>4</v>
      </c>
      <c r="O5" s="13">
        <f>SUM(M5+N5)</f>
        <v>194.33333333333334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58</v>
      </c>
      <c r="B14" s="16" t="s">
        <v>45</v>
      </c>
      <c r="C14" s="17">
        <v>44733</v>
      </c>
      <c r="D14" s="18" t="s">
        <v>43</v>
      </c>
      <c r="E14" s="19">
        <v>185</v>
      </c>
      <c r="F14" s="19">
        <v>183</v>
      </c>
      <c r="G14" s="19">
        <v>181</v>
      </c>
      <c r="H14" s="19"/>
      <c r="I14" s="19"/>
      <c r="J14" s="19"/>
      <c r="K14" s="23">
        <v>3</v>
      </c>
      <c r="L14" s="23">
        <v>549</v>
      </c>
      <c r="M14" s="24">
        <v>183</v>
      </c>
      <c r="N14" s="25">
        <v>4</v>
      </c>
      <c r="O14" s="26">
        <v>187</v>
      </c>
    </row>
    <row r="15" spans="1:17" x14ac:dyDescent="0.25">
      <c r="A15" s="15" t="s">
        <v>58</v>
      </c>
      <c r="B15" s="16" t="s">
        <v>45</v>
      </c>
      <c r="C15" s="17">
        <v>44740</v>
      </c>
      <c r="D15" s="18" t="s">
        <v>43</v>
      </c>
      <c r="E15" s="19">
        <v>184</v>
      </c>
      <c r="F15" s="19">
        <v>189</v>
      </c>
      <c r="G15" s="19">
        <v>185</v>
      </c>
      <c r="H15" s="19"/>
      <c r="I15" s="19"/>
      <c r="J15" s="19"/>
      <c r="K15" s="23">
        <v>3</v>
      </c>
      <c r="L15" s="23">
        <v>558</v>
      </c>
      <c r="M15" s="24">
        <v>186</v>
      </c>
      <c r="N15" s="25">
        <v>3</v>
      </c>
      <c r="O15" s="26">
        <v>189</v>
      </c>
    </row>
    <row r="16" spans="1:17" x14ac:dyDescent="0.25">
      <c r="A16" s="15" t="s">
        <v>58</v>
      </c>
      <c r="B16" s="16" t="s">
        <v>45</v>
      </c>
      <c r="C16" s="17">
        <v>44763</v>
      </c>
      <c r="D16" s="18" t="s">
        <v>43</v>
      </c>
      <c r="E16" s="19">
        <v>185</v>
      </c>
      <c r="F16" s="19">
        <v>192</v>
      </c>
      <c r="G16" s="19">
        <v>188</v>
      </c>
      <c r="H16" s="19">
        <v>185</v>
      </c>
      <c r="I16" s="19">
        <v>184</v>
      </c>
      <c r="J16" s="19">
        <v>189</v>
      </c>
      <c r="K16" s="23">
        <v>6</v>
      </c>
      <c r="L16" s="23">
        <v>1123</v>
      </c>
      <c r="M16" s="24">
        <v>187.16666666666666</v>
      </c>
      <c r="N16" s="25">
        <v>12</v>
      </c>
      <c r="O16" s="26">
        <f>SUM(M16+N16)</f>
        <v>199.16666666666666</v>
      </c>
    </row>
    <row r="17" spans="1:15" x14ac:dyDescent="0.25">
      <c r="A17" s="15" t="s">
        <v>58</v>
      </c>
      <c r="B17" s="16" t="s">
        <v>45</v>
      </c>
      <c r="C17" s="17">
        <v>44684</v>
      </c>
      <c r="D17" s="18" t="s">
        <v>43</v>
      </c>
      <c r="E17" s="19">
        <v>184</v>
      </c>
      <c r="F17" s="19">
        <v>173</v>
      </c>
      <c r="G17" s="19">
        <v>177</v>
      </c>
      <c r="H17" s="19"/>
      <c r="I17" s="19"/>
      <c r="J17" s="19"/>
      <c r="K17" s="23">
        <v>3</v>
      </c>
      <c r="L17" s="23">
        <v>543</v>
      </c>
      <c r="M17" s="24">
        <v>181</v>
      </c>
      <c r="N17" s="25">
        <v>5</v>
      </c>
      <c r="O17" s="26">
        <v>186</v>
      </c>
    </row>
    <row r="18" spans="1:15" x14ac:dyDescent="0.25">
      <c r="A18" s="15" t="s">
        <v>58</v>
      </c>
      <c r="B18" s="16" t="s">
        <v>45</v>
      </c>
      <c r="C18" s="17">
        <v>44782</v>
      </c>
      <c r="D18" s="18" t="s">
        <v>83</v>
      </c>
      <c r="E18" s="19">
        <v>189</v>
      </c>
      <c r="F18" s="19">
        <v>192</v>
      </c>
      <c r="G18" s="19">
        <v>188</v>
      </c>
      <c r="H18" s="19"/>
      <c r="I18" s="19"/>
      <c r="J18" s="19"/>
      <c r="K18" s="23">
        <v>3</v>
      </c>
      <c r="L18" s="23">
        <v>569</v>
      </c>
      <c r="M18" s="24">
        <v>189.66666666666666</v>
      </c>
      <c r="N18" s="25">
        <v>6</v>
      </c>
      <c r="O18" s="26">
        <v>195.66666666666666</v>
      </c>
    </row>
    <row r="19" spans="1:15" x14ac:dyDescent="0.25">
      <c r="A19" s="15" t="s">
        <v>58</v>
      </c>
      <c r="B19" s="16" t="s">
        <v>45</v>
      </c>
      <c r="C19" s="17">
        <v>44817</v>
      </c>
      <c r="D19" s="18" t="s">
        <v>87</v>
      </c>
      <c r="E19" s="19">
        <v>190</v>
      </c>
      <c r="F19" s="19">
        <v>194</v>
      </c>
      <c r="G19" s="19">
        <v>186</v>
      </c>
      <c r="H19" s="19"/>
      <c r="I19" s="19"/>
      <c r="J19" s="19"/>
      <c r="K19" s="23">
        <v>3</v>
      </c>
      <c r="L19" s="23">
        <v>570</v>
      </c>
      <c r="M19" s="24">
        <v>190</v>
      </c>
      <c r="N19" s="25">
        <v>6</v>
      </c>
      <c r="O19" s="26">
        <v>196</v>
      </c>
    </row>
    <row r="20" spans="1:15" x14ac:dyDescent="0.25">
      <c r="A20" s="61" t="s">
        <v>58</v>
      </c>
      <c r="B20" s="69" t="s">
        <v>45</v>
      </c>
      <c r="C20" s="63">
        <v>44814</v>
      </c>
      <c r="D20" s="61" t="s">
        <v>75</v>
      </c>
      <c r="E20" s="64">
        <v>196</v>
      </c>
      <c r="F20" s="64">
        <v>191</v>
      </c>
      <c r="G20" s="65">
        <v>186</v>
      </c>
      <c r="H20" s="65">
        <v>185</v>
      </c>
      <c r="I20" s="64">
        <v>188</v>
      </c>
      <c r="J20" s="65">
        <v>185</v>
      </c>
      <c r="K20" s="66">
        <f>COUNT(E20:J20)</f>
        <v>6</v>
      </c>
      <c r="L20" s="66">
        <f>SUM(E20:J20)</f>
        <v>1131</v>
      </c>
      <c r="M20" s="67">
        <f>IFERROR(L20/K20,0)</f>
        <v>188.5</v>
      </c>
      <c r="N20" s="65">
        <v>22</v>
      </c>
      <c r="O20" s="68">
        <f>SUM(M20+N20)</f>
        <v>210.5</v>
      </c>
    </row>
    <row r="22" spans="1:15" x14ac:dyDescent="0.25">
      <c r="K22" s="8">
        <f>SUM(K14:K21)</f>
        <v>27</v>
      </c>
      <c r="L22" s="8">
        <f>SUM(L14:L21)</f>
        <v>5043</v>
      </c>
      <c r="M22" s="7">
        <f>SUM(L22/K22)</f>
        <v>186.77777777777777</v>
      </c>
      <c r="N22" s="8">
        <f>SUM(N14:N21)</f>
        <v>58</v>
      </c>
      <c r="O22" s="13">
        <f>SUM(M22+N22)</f>
        <v>244.77777777777777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C14" name="Range1_12"/>
    <protectedRange algorithmName="SHA-512" hashValue="ON39YdpmFHfN9f47KpiRvqrKx0V9+erV1CNkpWzYhW/Qyc6aT8rEyCrvauWSYGZK2ia3o7vd3akF07acHAFpOA==" saltValue="yVW9XmDwTqEnmpSGai0KYg==" spinCount="100000" sqref="B14 E14:J14" name="Range1_15"/>
    <protectedRange algorithmName="SHA-512" hashValue="ON39YdpmFHfN9f47KpiRvqrKx0V9+erV1CNkpWzYhW/Qyc6aT8rEyCrvauWSYGZK2ia3o7vd3akF07acHAFpOA==" saltValue="yVW9XmDwTqEnmpSGai0KYg==" spinCount="100000" sqref="D14" name="Range1_1_4_2"/>
    <protectedRange algorithmName="SHA-512" hashValue="ON39YdpmFHfN9f47KpiRvqrKx0V9+erV1CNkpWzYhW/Qyc6aT8rEyCrvauWSYGZK2ia3o7vd3akF07acHAFpOA==" saltValue="yVW9XmDwTqEnmpSGai0KYg==" spinCount="100000" sqref="B15:C15 E15:J15" name="Range1_8_2_1"/>
    <protectedRange algorithmName="SHA-512" hashValue="ON39YdpmFHfN9f47KpiRvqrKx0V9+erV1CNkpWzYhW/Qyc6aT8rEyCrvauWSYGZK2ia3o7vd3akF07acHAFpOA==" saltValue="yVW9XmDwTqEnmpSGai0KYg==" spinCount="100000" sqref="D15" name="Range1_1_5_2_1"/>
    <protectedRange algorithmName="SHA-512" hashValue="ON39YdpmFHfN9f47KpiRvqrKx0V9+erV1CNkpWzYhW/Qyc6aT8rEyCrvauWSYGZK2ia3o7vd3akF07acHAFpOA==" saltValue="yVW9XmDwTqEnmpSGai0KYg==" spinCount="100000" sqref="B17:C17 E17:J17" name="Range1_31"/>
    <protectedRange algorithmName="SHA-512" hashValue="ON39YdpmFHfN9f47KpiRvqrKx0V9+erV1CNkpWzYhW/Qyc6aT8rEyCrvauWSYGZK2ia3o7vd3akF07acHAFpOA==" saltValue="yVW9XmDwTqEnmpSGai0KYg==" spinCount="100000" sqref="D17" name="Range1_1_22"/>
    <protectedRange algorithmName="SHA-512" hashValue="ON39YdpmFHfN9f47KpiRvqrKx0V9+erV1CNkpWzYhW/Qyc6aT8rEyCrvauWSYGZK2ia3o7vd3akF07acHAFpOA==" saltValue="yVW9XmDwTqEnmpSGai0KYg==" spinCount="100000" sqref="B18:C18 E18:J18" name="Range1_12_2"/>
    <protectedRange algorithmName="SHA-512" hashValue="ON39YdpmFHfN9f47KpiRvqrKx0V9+erV1CNkpWzYhW/Qyc6aT8rEyCrvauWSYGZK2ia3o7vd3akF07acHAFpOA==" saltValue="yVW9XmDwTqEnmpSGai0KYg==" spinCount="100000" sqref="D18" name="Range1_1_19_1"/>
    <protectedRange algorithmName="SHA-512" hashValue="ON39YdpmFHfN9f47KpiRvqrKx0V9+erV1CNkpWzYhW/Qyc6aT8rEyCrvauWSYGZK2ia3o7vd3akF07acHAFpOA==" saltValue="yVW9XmDwTqEnmpSGai0KYg==" spinCount="100000" sqref="B19:C19 E19:J19" name="Range1_51"/>
    <protectedRange algorithmName="SHA-512" hashValue="ON39YdpmFHfN9f47KpiRvqrKx0V9+erV1CNkpWzYhW/Qyc6aT8rEyCrvauWSYGZK2ia3o7vd3akF07acHAFpOA==" saltValue="yVW9XmDwTqEnmpSGai0KYg==" spinCount="100000" sqref="D19" name="Range1_1_37"/>
  </protectedRanges>
  <conditionalFormatting sqref="J2">
    <cfRule type="top10" dxfId="756" priority="52" rank="1"/>
  </conditionalFormatting>
  <conditionalFormatting sqref="I2">
    <cfRule type="top10" dxfId="755" priority="53" rank="1"/>
  </conditionalFormatting>
  <conditionalFormatting sqref="H2">
    <cfRule type="top10" dxfId="754" priority="54" rank="1"/>
  </conditionalFormatting>
  <conditionalFormatting sqref="G2">
    <cfRule type="top10" dxfId="753" priority="55" rank="1"/>
  </conditionalFormatting>
  <conditionalFormatting sqref="F2">
    <cfRule type="top10" dxfId="752" priority="56" rank="1"/>
  </conditionalFormatting>
  <conditionalFormatting sqref="E2">
    <cfRule type="top10" dxfId="751" priority="57" rank="1"/>
  </conditionalFormatting>
  <conditionalFormatting sqref="F14">
    <cfRule type="top10" dxfId="750" priority="46" rank="1"/>
  </conditionalFormatting>
  <conditionalFormatting sqref="G14">
    <cfRule type="top10" dxfId="749" priority="47" rank="1"/>
  </conditionalFormatting>
  <conditionalFormatting sqref="H14">
    <cfRule type="top10" dxfId="748" priority="48" rank="1"/>
  </conditionalFormatting>
  <conditionalFormatting sqref="I14">
    <cfRule type="top10" dxfId="747" priority="49" rank="1"/>
  </conditionalFormatting>
  <conditionalFormatting sqref="J14">
    <cfRule type="top10" dxfId="746" priority="50" rank="1"/>
  </conditionalFormatting>
  <conditionalFormatting sqref="E14">
    <cfRule type="top10" dxfId="745" priority="51" rank="1"/>
  </conditionalFormatting>
  <conditionalFormatting sqref="E14:J14">
    <cfRule type="cellIs" dxfId="744" priority="45" operator="equal">
      <formula>200</formula>
    </cfRule>
  </conditionalFormatting>
  <conditionalFormatting sqref="F15">
    <cfRule type="top10" dxfId="743" priority="39" rank="1"/>
  </conditionalFormatting>
  <conditionalFormatting sqref="G15">
    <cfRule type="top10" dxfId="742" priority="40" rank="1"/>
  </conditionalFormatting>
  <conditionalFormatting sqref="H15">
    <cfRule type="top10" dxfId="741" priority="41" rank="1"/>
  </conditionalFormatting>
  <conditionalFormatting sqref="I15">
    <cfRule type="top10" dxfId="740" priority="42" rank="1"/>
  </conditionalFormatting>
  <conditionalFormatting sqref="J15">
    <cfRule type="top10" dxfId="739" priority="43" rank="1"/>
  </conditionalFormatting>
  <conditionalFormatting sqref="E15">
    <cfRule type="top10" dxfId="738" priority="44" rank="1"/>
  </conditionalFormatting>
  <conditionalFormatting sqref="E15:J15">
    <cfRule type="cellIs" dxfId="737" priority="38" operator="equal">
      <formula>200</formula>
    </cfRule>
  </conditionalFormatting>
  <conditionalFormatting sqref="F17">
    <cfRule type="top10" dxfId="736" priority="25" rank="1"/>
  </conditionalFormatting>
  <conditionalFormatting sqref="G17">
    <cfRule type="top10" dxfId="735" priority="26" rank="1"/>
  </conditionalFormatting>
  <conditionalFormatting sqref="H17">
    <cfRule type="top10" dxfId="734" priority="27" rank="1"/>
  </conditionalFormatting>
  <conditionalFormatting sqref="I17">
    <cfRule type="top10" dxfId="733" priority="28" rank="1"/>
  </conditionalFormatting>
  <conditionalFormatting sqref="J17">
    <cfRule type="top10" dxfId="732" priority="29" rank="1"/>
  </conditionalFormatting>
  <conditionalFormatting sqref="E17">
    <cfRule type="top10" dxfId="731" priority="30" rank="1"/>
  </conditionalFormatting>
  <conditionalFormatting sqref="E17:J17">
    <cfRule type="cellIs" dxfId="730" priority="24" operator="equal">
      <formula>200</formula>
    </cfRule>
  </conditionalFormatting>
  <conditionalFormatting sqref="F18">
    <cfRule type="top10" dxfId="729" priority="18" rank="1"/>
  </conditionalFormatting>
  <conditionalFormatting sqref="G18">
    <cfRule type="top10" dxfId="728" priority="19" rank="1"/>
  </conditionalFormatting>
  <conditionalFormatting sqref="H18">
    <cfRule type="top10" dxfId="727" priority="20" rank="1"/>
  </conditionalFormatting>
  <conditionalFormatting sqref="I18">
    <cfRule type="top10" dxfId="726" priority="21" rank="1"/>
  </conditionalFormatting>
  <conditionalFormatting sqref="J18">
    <cfRule type="top10" dxfId="725" priority="22" rank="1"/>
  </conditionalFormatting>
  <conditionalFormatting sqref="E18">
    <cfRule type="top10" dxfId="724" priority="23" rank="1"/>
  </conditionalFormatting>
  <conditionalFormatting sqref="E18:J18">
    <cfRule type="cellIs" dxfId="723" priority="17" operator="equal">
      <formula>200</formula>
    </cfRule>
  </conditionalFormatting>
  <conditionalFormatting sqref="F16">
    <cfRule type="top10" dxfId="722" priority="11" rank="1"/>
  </conditionalFormatting>
  <conditionalFormatting sqref="G16">
    <cfRule type="top10" dxfId="721" priority="12" rank="1"/>
  </conditionalFormatting>
  <conditionalFormatting sqref="H16">
    <cfRule type="top10" dxfId="720" priority="13" rank="1"/>
  </conditionalFormatting>
  <conditionalFormatting sqref="I16">
    <cfRule type="top10" dxfId="719" priority="14" rank="1"/>
  </conditionalFormatting>
  <conditionalFormatting sqref="J16">
    <cfRule type="top10" dxfId="718" priority="15" rank="1"/>
  </conditionalFormatting>
  <conditionalFormatting sqref="E16">
    <cfRule type="top10" dxfId="717" priority="16" rank="1"/>
  </conditionalFormatting>
  <conditionalFormatting sqref="E16:J16">
    <cfRule type="cellIs" dxfId="716" priority="10" operator="equal">
      <formula>200</formula>
    </cfRule>
  </conditionalFormatting>
  <conditionalFormatting sqref="H19">
    <cfRule type="top10" dxfId="715" priority="7" rank="1"/>
  </conditionalFormatting>
  <conditionalFormatting sqref="I19">
    <cfRule type="top10" dxfId="714" priority="8" rank="1"/>
  </conditionalFormatting>
  <conditionalFormatting sqref="J19">
    <cfRule type="top10" dxfId="713" priority="9" rank="1"/>
  </conditionalFormatting>
  <conditionalFormatting sqref="H19:J19">
    <cfRule type="cellIs" dxfId="712" priority="6" operator="equal">
      <formula>200</formula>
    </cfRule>
  </conditionalFormatting>
  <conditionalFormatting sqref="F19">
    <cfRule type="top10" dxfId="711" priority="3" rank="1"/>
  </conditionalFormatting>
  <conditionalFormatting sqref="G19">
    <cfRule type="top10" dxfId="710" priority="4" rank="1"/>
  </conditionalFormatting>
  <conditionalFormatting sqref="E19">
    <cfRule type="top10" dxfId="709" priority="5" rank="1"/>
  </conditionalFormatting>
  <conditionalFormatting sqref="E19:G19">
    <cfRule type="cellIs" dxfId="708" priority="2" operator="equal">
      <formula>200</formula>
    </cfRule>
  </conditionalFormatting>
  <conditionalFormatting sqref="E20:J20">
    <cfRule type="cellIs" dxfId="707" priority="1" stopIfTrue="1" operator="equal">
      <formula>200</formula>
    </cfRule>
  </conditionalFormatting>
  <dataValidations count="1">
    <dataValidation type="list" allowBlank="1" showInputMessage="1" showErrorMessage="1" sqref="B20" xr:uid="{8D158667-99EC-4216-927E-DDC9E26B87B7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695CE282-E836-4AD9-BBD2-4DDD84FBB3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6A96F-3D93-4821-AA2F-87748B3249CC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9373-0378-46A3-9726-32AD36B1B1FA}">
  <sheetPr codeName="Sheet7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55</v>
      </c>
      <c r="C2" s="17">
        <v>44733</v>
      </c>
      <c r="D2" s="18" t="s">
        <v>43</v>
      </c>
      <c r="E2" s="19">
        <v>193</v>
      </c>
      <c r="F2" s="19">
        <v>195.001</v>
      </c>
      <c r="G2" s="19">
        <v>195</v>
      </c>
      <c r="H2" s="19"/>
      <c r="I2" s="19"/>
      <c r="J2" s="19"/>
      <c r="K2" s="23">
        <v>3</v>
      </c>
      <c r="L2" s="23">
        <v>583.00099999999998</v>
      </c>
      <c r="M2" s="24">
        <v>194.33366666666666</v>
      </c>
      <c r="N2" s="25">
        <v>6</v>
      </c>
      <c r="O2" s="26">
        <v>200.33366666666666</v>
      </c>
    </row>
    <row r="4" spans="1:17" x14ac:dyDescent="0.25">
      <c r="K4" s="8">
        <f>SUM(K2:K3)</f>
        <v>3</v>
      </c>
      <c r="L4" s="8">
        <f>SUM(L2:L3)</f>
        <v>583.00099999999998</v>
      </c>
      <c r="M4" s="7">
        <f>SUM(L4/K4)</f>
        <v>194.33366666666666</v>
      </c>
      <c r="N4" s="8">
        <f>SUM(N2:N3)</f>
        <v>6</v>
      </c>
      <c r="O4" s="13">
        <f>SUM(M4+N4)</f>
        <v>200.33366666666666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D2" name="Range1_1_4_2_1"/>
  </protectedRanges>
  <conditionalFormatting sqref="F2">
    <cfRule type="top10" dxfId="706" priority="6" rank="1"/>
  </conditionalFormatting>
  <conditionalFormatting sqref="I2">
    <cfRule type="top10" dxfId="705" priority="3" rank="1"/>
    <cfRule type="top10" dxfId="704" priority="8" rank="1"/>
  </conditionalFormatting>
  <conditionalFormatting sqref="E2">
    <cfRule type="top10" dxfId="703" priority="7" rank="1"/>
  </conditionalFormatting>
  <conditionalFormatting sqref="G2">
    <cfRule type="top10" dxfId="702" priority="5" rank="1"/>
  </conditionalFormatting>
  <conditionalFormatting sqref="H2">
    <cfRule type="top10" dxfId="701" priority="4" rank="1"/>
  </conditionalFormatting>
  <conditionalFormatting sqref="J2">
    <cfRule type="top10" dxfId="700" priority="2" rank="1"/>
  </conditionalFormatting>
  <conditionalFormatting sqref="E2:J2">
    <cfRule type="cellIs" dxfId="699" priority="1" operator="greaterThanOrEqual">
      <formula>200</formula>
    </cfRule>
  </conditionalFormatting>
  <hyperlinks>
    <hyperlink ref="Q1" location="'Virginia OD 2022'!A1" display="Back to Ranking" xr:uid="{3FE1F14D-DD6E-4AB6-8D56-49D2D881E0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7D415E-827A-49E5-87E0-6D38ED2593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Virginia OD 2022</vt:lpstr>
      <vt:lpstr>Bill Cordle</vt:lpstr>
      <vt:lpstr>Bob Thomas</vt:lpstr>
      <vt:lpstr>Bruce Cameron</vt:lpstr>
      <vt:lpstr>Cecil Combs</vt:lpstr>
      <vt:lpstr>Chuck Morrell</vt:lpstr>
      <vt:lpstr>Chuck Miller</vt:lpstr>
      <vt:lpstr>Cody Dockery</vt:lpstr>
      <vt:lpstr>Danny Sissom</vt:lpstr>
      <vt:lpstr>David Jennings</vt:lpstr>
      <vt:lpstr>Gary Gallion</vt:lpstr>
      <vt:lpstr>Bruce Hornstein</vt:lpstr>
      <vt:lpstr>Charles Miller</vt:lpstr>
      <vt:lpstr>Claude Pennington</vt:lpstr>
      <vt:lpstr>Craig Bailey</vt:lpstr>
      <vt:lpstr>Dale Cauthen</vt:lpstr>
      <vt:lpstr>Dan Tucker</vt:lpstr>
      <vt:lpstr>Don Kowalsky</vt:lpstr>
      <vt:lpstr>Gary Widner</vt:lpstr>
      <vt:lpstr>Jeff Lewis</vt:lpstr>
      <vt:lpstr>Jud Denniston</vt:lpstr>
      <vt:lpstr>Justin Bobbit</vt:lpstr>
      <vt:lpstr>Ken Mix</vt:lpstr>
      <vt:lpstr>Matthew Tignor</vt:lpstr>
      <vt:lpstr>Mingo Harkness</vt:lpstr>
      <vt:lpstr>Stephen Rorer</vt:lpstr>
      <vt:lpstr>Jay Boyd</vt:lpstr>
      <vt:lpstr>Jeff Kite</vt:lpstr>
      <vt:lpstr>John Vinblad</vt:lpstr>
      <vt:lpstr>Josh Kite</vt:lpstr>
      <vt:lpstr>Judy Gallion</vt:lpstr>
      <vt:lpstr>Michael Anderson</vt:lpstr>
      <vt:lpstr>Michael Rorer</vt:lpstr>
      <vt:lpstr>Patrick Driscoll</vt:lpstr>
      <vt:lpstr>Robert Brantley</vt:lpstr>
      <vt:lpstr>Robert Tyree</vt:lpstr>
      <vt:lpstr>Stanley Canter</vt:lpstr>
      <vt:lpstr>Steve Pennington</vt:lpstr>
      <vt:lpstr>Tim Buckley</vt:lpstr>
      <vt:lpstr>Tom Tignor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2022-02-19T19:27:22Z</cp:lastPrinted>
  <dcterms:created xsi:type="dcterms:W3CDTF">2020-01-30T01:18:37Z</dcterms:created>
  <dcterms:modified xsi:type="dcterms:W3CDTF">2022-09-27T01:35:36Z</dcterms:modified>
</cp:coreProperties>
</file>